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DE816621-39F8-46FA-AC90-631077127559}" xr6:coauthVersionLast="36" xr6:coauthVersionMax="36" xr10:uidLastSave="{00000000-0000-0000-0000-000000000000}"/>
  <bookViews>
    <workbookView xWindow="0" yWindow="0" windowWidth="2010" windowHeight="0" xr2:uid="{00000000-000D-0000-FFFF-FFFF00000000}"/>
  </bookViews>
  <sheets>
    <sheet name="B1" sheetId="1" r:id="rId1"/>
    <sheet name="B1a" sheetId="3" r:id="rId2"/>
    <sheet name="B1m" sheetId="4" r:id="rId3"/>
    <sheet name="B2" sheetId="5" r:id="rId4"/>
    <sheet name="B2a" sheetId="7" r:id="rId5"/>
    <sheet name="B3" sheetId="8" r:id="rId6"/>
    <sheet name="B4" sheetId="10" r:id="rId7"/>
    <sheet name="B10" sheetId="18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1MRR">#REF!</definedName>
    <definedName name="areaB02">'B2'!$C$5:$F$69</definedName>
    <definedName name="areaB02a">B2a!$C$5:$E$69</definedName>
    <definedName name="areaB02MRR">#REF!</definedName>
    <definedName name="areaB03">'B3'!$C$5:$I$64</definedName>
    <definedName name="areaB03MRR">#REF!</definedName>
    <definedName name="areaB04">'B4'!$C$5:$I$69</definedName>
    <definedName name="areaB04MRR">#REF!</definedName>
    <definedName name="areaB05a">#REF!</definedName>
    <definedName name="areaB05b">#REF!</definedName>
    <definedName name="areaB07a">#REF!</definedName>
    <definedName name="areaB07aMRR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aMRR">#REF!</definedName>
    <definedName name="areaB20b">#REF!</definedName>
    <definedName name="areaB20bMRR">#REF!</definedName>
    <definedName name="areaB20c">#REF!</definedName>
    <definedName name="areaB20cMRR">#REF!</definedName>
    <definedName name="areaB20d">#REF!</definedName>
    <definedName name="areaB20dMRR">#REF!</definedName>
    <definedName name="areaB20e">#REF!</definedName>
    <definedName name="areaB20eMRR">#REF!</definedName>
    <definedName name="areaB20f">#REF!</definedName>
    <definedName name="areaB20fMRR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J10" i="18" l="1"/>
  <c r="J9" i="18"/>
  <c r="J8" i="18"/>
  <c r="J7" i="18"/>
  <c r="G68" i="10"/>
  <c r="G67" i="10"/>
  <c r="G66" i="10"/>
  <c r="D65" i="10"/>
  <c r="C65" i="10"/>
  <c r="G63" i="10"/>
  <c r="G62" i="10"/>
  <c r="D61" i="10"/>
  <c r="G61" i="10" s="1"/>
  <c r="C61" i="10"/>
  <c r="G60" i="10"/>
  <c r="G59" i="10"/>
  <c r="G58" i="10"/>
  <c r="G57" i="10"/>
  <c r="D56" i="10"/>
  <c r="C56" i="10"/>
  <c r="G56" i="10" s="1"/>
  <c r="G55" i="10"/>
  <c r="G54" i="10"/>
  <c r="G53" i="10"/>
  <c r="G52" i="10"/>
  <c r="G51" i="10"/>
  <c r="G50" i="10"/>
  <c r="G49" i="10"/>
  <c r="G48" i="10"/>
  <c r="D47" i="10"/>
  <c r="C47" i="10"/>
  <c r="G47" i="10" s="1"/>
  <c r="G46" i="10"/>
  <c r="G45" i="10"/>
  <c r="G44" i="10"/>
  <c r="G43" i="10"/>
  <c r="G42" i="10"/>
  <c r="D41" i="10"/>
  <c r="D40" i="10" s="1"/>
  <c r="C41" i="10"/>
  <c r="G39" i="10"/>
  <c r="G38" i="10"/>
  <c r="D37" i="10"/>
  <c r="C37" i="10"/>
  <c r="G37" i="10" s="1"/>
  <c r="G36" i="10"/>
  <c r="G35" i="10"/>
  <c r="D34" i="10"/>
  <c r="C34" i="10"/>
  <c r="G34" i="10" s="1"/>
  <c r="G33" i="10"/>
  <c r="G32" i="10"/>
  <c r="D31" i="10"/>
  <c r="C31" i="10"/>
  <c r="G30" i="10"/>
  <c r="G29" i="10"/>
  <c r="G28" i="10"/>
  <c r="G27" i="10"/>
  <c r="D26" i="10"/>
  <c r="C26" i="10"/>
  <c r="G26" i="10" s="1"/>
  <c r="G25" i="10"/>
  <c r="G24" i="10"/>
  <c r="G23" i="10"/>
  <c r="G22" i="10"/>
  <c r="G21" i="10"/>
  <c r="G20" i="10"/>
  <c r="G19" i="10"/>
  <c r="G18" i="10"/>
  <c r="D17" i="10"/>
  <c r="G17" i="10" s="1"/>
  <c r="C17" i="10"/>
  <c r="G16" i="10"/>
  <c r="G15" i="10"/>
  <c r="G14" i="10"/>
  <c r="G13" i="10"/>
  <c r="G12" i="10"/>
  <c r="D11" i="10"/>
  <c r="D10" i="10" s="1"/>
  <c r="C11" i="10"/>
  <c r="G9" i="10"/>
  <c r="G8" i="10"/>
  <c r="G7" i="10"/>
  <c r="D6" i="10"/>
  <c r="C6" i="10"/>
  <c r="G63" i="8"/>
  <c r="G62" i="8"/>
  <c r="G61" i="8"/>
  <c r="D60" i="8"/>
  <c r="G60" i="8" s="1"/>
  <c r="C60" i="8"/>
  <c r="G58" i="8"/>
  <c r="G57" i="8"/>
  <c r="D56" i="8"/>
  <c r="C56" i="8"/>
  <c r="G55" i="8"/>
  <c r="G54" i="8"/>
  <c r="G53" i="8"/>
  <c r="G52" i="8"/>
  <c r="G51" i="8"/>
  <c r="G50" i="8"/>
  <c r="G49" i="8"/>
  <c r="G48" i="8"/>
  <c r="D47" i="8"/>
  <c r="C47" i="8"/>
  <c r="G47" i="8" s="1"/>
  <c r="G46" i="8"/>
  <c r="G45" i="8"/>
  <c r="G44" i="8"/>
  <c r="G43" i="8"/>
  <c r="G42" i="8"/>
  <c r="G41" i="8"/>
  <c r="D40" i="8"/>
  <c r="D39" i="8" s="1"/>
  <c r="C40" i="8"/>
  <c r="G40" i="8" s="1"/>
  <c r="G38" i="8"/>
  <c r="G37" i="8"/>
  <c r="G36" i="8"/>
  <c r="G35" i="8"/>
  <c r="G34" i="8"/>
  <c r="D33" i="8"/>
  <c r="C33" i="8"/>
  <c r="G33" i="8" s="1"/>
  <c r="G32" i="8"/>
  <c r="G31" i="8"/>
  <c r="G30" i="8"/>
  <c r="D29" i="8"/>
  <c r="C29" i="8"/>
  <c r="G28" i="8"/>
  <c r="G27" i="8"/>
  <c r="G26" i="8"/>
  <c r="G25" i="8"/>
  <c r="G24" i="8"/>
  <c r="G23" i="8"/>
  <c r="G22" i="8"/>
  <c r="G21" i="8"/>
  <c r="D20" i="8"/>
  <c r="D13" i="8" s="1"/>
  <c r="C20" i="8"/>
  <c r="C13" i="8" s="1"/>
  <c r="G19" i="8"/>
  <c r="G18" i="8"/>
  <c r="G17" i="8"/>
  <c r="G16" i="8"/>
  <c r="G15" i="8"/>
  <c r="G14" i="8"/>
  <c r="G11" i="8"/>
  <c r="G10" i="8"/>
  <c r="D9" i="8"/>
  <c r="C9" i="8"/>
  <c r="G8" i="8"/>
  <c r="G7" i="8"/>
  <c r="G6" i="8"/>
  <c r="E68" i="7"/>
  <c r="E67" i="7"/>
  <c r="E66" i="7"/>
  <c r="D65" i="7"/>
  <c r="C65" i="7"/>
  <c r="E63" i="7"/>
  <c r="E62" i="7"/>
  <c r="D61" i="7"/>
  <c r="D40" i="7" s="1"/>
  <c r="C61" i="7"/>
  <c r="E61" i="7" s="1"/>
  <c r="E60" i="7"/>
  <c r="E59" i="7"/>
  <c r="E58" i="7"/>
  <c r="E57" i="7"/>
  <c r="D56" i="7"/>
  <c r="C56" i="7"/>
  <c r="E56" i="7" s="1"/>
  <c r="E55" i="7"/>
  <c r="E54" i="7"/>
  <c r="E53" i="7"/>
  <c r="E52" i="7"/>
  <c r="E51" i="7"/>
  <c r="E50" i="7"/>
  <c r="E49" i="7"/>
  <c r="E48" i="7"/>
  <c r="E47" i="7"/>
  <c r="D47" i="7"/>
  <c r="C47" i="7"/>
  <c r="E46" i="7"/>
  <c r="E45" i="7"/>
  <c r="E44" i="7"/>
  <c r="E43" i="7"/>
  <c r="E42" i="7"/>
  <c r="E41" i="7"/>
  <c r="D41" i="7"/>
  <c r="C41" i="7"/>
  <c r="C40" i="7"/>
  <c r="E39" i="7"/>
  <c r="E38" i="7"/>
  <c r="E37" i="7"/>
  <c r="D37" i="7"/>
  <c r="C37" i="7"/>
  <c r="E36" i="7"/>
  <c r="E35" i="7"/>
  <c r="D34" i="7"/>
  <c r="C34" i="7"/>
  <c r="E34" i="7" s="1"/>
  <c r="E33" i="7"/>
  <c r="E32" i="7"/>
  <c r="D31" i="7"/>
  <c r="C31" i="7"/>
  <c r="E31" i="7" s="1"/>
  <c r="E30" i="7"/>
  <c r="E29" i="7"/>
  <c r="E28" i="7"/>
  <c r="E27" i="7"/>
  <c r="D26" i="7"/>
  <c r="C26" i="7"/>
  <c r="E25" i="7"/>
  <c r="E24" i="7"/>
  <c r="E23" i="7"/>
  <c r="E22" i="7"/>
  <c r="E21" i="7"/>
  <c r="E20" i="7"/>
  <c r="E19" i="7"/>
  <c r="E18" i="7"/>
  <c r="D17" i="7"/>
  <c r="E17" i="7" s="1"/>
  <c r="C17" i="7"/>
  <c r="E16" i="7"/>
  <c r="E15" i="7"/>
  <c r="E14" i="7"/>
  <c r="E13" i="7"/>
  <c r="E12" i="7"/>
  <c r="D11" i="7"/>
  <c r="D10" i="7" s="1"/>
  <c r="C11" i="7"/>
  <c r="C10" i="7" s="1"/>
  <c r="E9" i="7"/>
  <c r="E8" i="7"/>
  <c r="E7" i="7"/>
  <c r="D6" i="7"/>
  <c r="C6" i="7"/>
  <c r="F68" i="5"/>
  <c r="F67" i="5"/>
  <c r="F66" i="5"/>
  <c r="C65" i="5"/>
  <c r="F65" i="5" s="1"/>
  <c r="F63" i="5"/>
  <c r="F62" i="5"/>
  <c r="C61" i="5"/>
  <c r="F61" i="5" s="1"/>
  <c r="F60" i="5"/>
  <c r="F59" i="5"/>
  <c r="F58" i="5"/>
  <c r="F57" i="5"/>
  <c r="C56" i="5"/>
  <c r="F56" i="5" s="1"/>
  <c r="F55" i="5"/>
  <c r="F54" i="5"/>
  <c r="F53" i="5"/>
  <c r="F52" i="5"/>
  <c r="F51" i="5"/>
  <c r="F50" i="5"/>
  <c r="F49" i="5"/>
  <c r="F48" i="5"/>
  <c r="C47" i="5"/>
  <c r="F47" i="5" s="1"/>
  <c r="F46" i="5"/>
  <c r="F45" i="5"/>
  <c r="F44" i="5"/>
  <c r="F43" i="5"/>
  <c r="F42" i="5"/>
  <c r="F39" i="5"/>
  <c r="F38" i="5"/>
  <c r="F37" i="5"/>
  <c r="C37" i="5"/>
  <c r="F36" i="5"/>
  <c r="F35" i="5"/>
  <c r="C34" i="5"/>
  <c r="F34" i="5" s="1"/>
  <c r="F33" i="5"/>
  <c r="F32" i="5"/>
  <c r="C31" i="5"/>
  <c r="F31" i="5" s="1"/>
  <c r="F30" i="5"/>
  <c r="F29" i="5"/>
  <c r="F28" i="5"/>
  <c r="F27" i="5"/>
  <c r="C26" i="5"/>
  <c r="F26" i="5" s="1"/>
  <c r="F25" i="5"/>
  <c r="F24" i="5"/>
  <c r="F23" i="5"/>
  <c r="F22" i="5"/>
  <c r="F21" i="5"/>
  <c r="F20" i="5"/>
  <c r="F19" i="5"/>
  <c r="F18" i="5"/>
  <c r="F17" i="5"/>
  <c r="C17" i="5"/>
  <c r="F16" i="5"/>
  <c r="F15" i="5"/>
  <c r="F14" i="5"/>
  <c r="F13" i="5"/>
  <c r="F12" i="5"/>
  <c r="C11" i="5"/>
  <c r="F9" i="5"/>
  <c r="F8" i="5"/>
  <c r="F7" i="5"/>
  <c r="C6" i="5"/>
  <c r="F6" i="5" s="1"/>
  <c r="G60" i="4"/>
  <c r="E60" i="4"/>
  <c r="D60" i="4"/>
  <c r="C60" i="4"/>
  <c r="C59" i="4"/>
  <c r="C64" i="4" s="1"/>
  <c r="G56" i="4"/>
  <c r="F56" i="4"/>
  <c r="D56" i="4"/>
  <c r="G47" i="4"/>
  <c r="D47" i="4"/>
  <c r="G40" i="4"/>
  <c r="D40" i="4"/>
  <c r="D39" i="4" s="1"/>
  <c r="G39" i="4"/>
  <c r="F39" i="4"/>
  <c r="H33" i="4"/>
  <c r="H59" i="4" s="1"/>
  <c r="H64" i="4" s="1"/>
  <c r="G33" i="4"/>
  <c r="F33" i="4"/>
  <c r="F59" i="4" s="1"/>
  <c r="F64" i="4" s="1"/>
  <c r="E33" i="4"/>
  <c r="D33" i="4"/>
  <c r="C33" i="4"/>
  <c r="H29" i="4"/>
  <c r="H12" i="4" s="1"/>
  <c r="G29" i="4"/>
  <c r="F29" i="4"/>
  <c r="E29" i="4"/>
  <c r="E12" i="4" s="1"/>
  <c r="D29" i="4"/>
  <c r="G20" i="4"/>
  <c r="D20" i="4"/>
  <c r="D13" i="4" s="1"/>
  <c r="G13" i="4"/>
  <c r="F12" i="4"/>
  <c r="G9" i="4"/>
  <c r="E9" i="4"/>
  <c r="D9" i="4"/>
  <c r="E63" i="3"/>
  <c r="E62" i="3"/>
  <c r="E61" i="3"/>
  <c r="H60" i="3"/>
  <c r="G60" i="3"/>
  <c r="F60" i="3"/>
  <c r="D60" i="3"/>
  <c r="C60" i="3"/>
  <c r="E60" i="3" s="1"/>
  <c r="E58" i="3"/>
  <c r="E57" i="3"/>
  <c r="H56" i="3"/>
  <c r="G56" i="3"/>
  <c r="F56" i="3"/>
  <c r="D56" i="3"/>
  <c r="C56" i="3"/>
  <c r="E56" i="3" s="1"/>
  <c r="E55" i="3"/>
  <c r="E54" i="3"/>
  <c r="E53" i="3"/>
  <c r="E52" i="3"/>
  <c r="E51" i="3"/>
  <c r="E50" i="3"/>
  <c r="E49" i="3"/>
  <c r="E48" i="3"/>
  <c r="H47" i="3"/>
  <c r="H40" i="3" s="1"/>
  <c r="G47" i="3"/>
  <c r="G40" i="3" s="1"/>
  <c r="F47" i="3"/>
  <c r="F40" i="3" s="1"/>
  <c r="F39" i="3" s="1"/>
  <c r="E47" i="3"/>
  <c r="D47" i="3"/>
  <c r="C47" i="3"/>
  <c r="E46" i="3"/>
  <c r="E45" i="3"/>
  <c r="E44" i="3"/>
  <c r="E43" i="3"/>
  <c r="E42" i="3"/>
  <c r="E41" i="3"/>
  <c r="D40" i="3"/>
  <c r="D39" i="3" s="1"/>
  <c r="C40" i="3"/>
  <c r="C39" i="3" s="1"/>
  <c r="E38" i="3"/>
  <c r="E37" i="3"/>
  <c r="E36" i="3"/>
  <c r="E35" i="3"/>
  <c r="E34" i="3"/>
  <c r="H33" i="3"/>
  <c r="G33" i="3"/>
  <c r="F33" i="3"/>
  <c r="D33" i="3"/>
  <c r="C33" i="3"/>
  <c r="E33" i="3" s="1"/>
  <c r="E32" i="3"/>
  <c r="E31" i="3"/>
  <c r="E30" i="3"/>
  <c r="H29" i="3"/>
  <c r="G29" i="3"/>
  <c r="F29" i="3"/>
  <c r="D29" i="3"/>
  <c r="C29" i="3"/>
  <c r="E29" i="3" s="1"/>
  <c r="E28" i="3"/>
  <c r="E27" i="3"/>
  <c r="E26" i="3"/>
  <c r="E25" i="3"/>
  <c r="E24" i="3"/>
  <c r="E23" i="3"/>
  <c r="E22" i="3"/>
  <c r="E21" i="3"/>
  <c r="H20" i="3"/>
  <c r="H13" i="3" s="1"/>
  <c r="G20" i="3"/>
  <c r="F20" i="3"/>
  <c r="D20" i="3"/>
  <c r="D13" i="3" s="1"/>
  <c r="C20" i="3"/>
  <c r="E20" i="3" s="1"/>
  <c r="E19" i="3"/>
  <c r="E18" i="3"/>
  <c r="E17" i="3"/>
  <c r="E16" i="3"/>
  <c r="E15" i="3"/>
  <c r="E14" i="3"/>
  <c r="G13" i="3"/>
  <c r="F13" i="3"/>
  <c r="F12" i="3" s="1"/>
  <c r="E11" i="3"/>
  <c r="E10" i="3"/>
  <c r="H9" i="3"/>
  <c r="G9" i="3"/>
  <c r="F9" i="3"/>
  <c r="D9" i="3"/>
  <c r="C9" i="3"/>
  <c r="E9" i="3" s="1"/>
  <c r="E8" i="3"/>
  <c r="E7" i="3"/>
  <c r="E6" i="3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G41" i="10" l="1"/>
  <c r="G9" i="8"/>
  <c r="G31" i="10"/>
  <c r="E65" i="7"/>
  <c r="E26" i="7"/>
  <c r="E6" i="7"/>
  <c r="C10" i="5"/>
  <c r="F10" i="5" s="1"/>
  <c r="G12" i="3"/>
  <c r="G59" i="3" s="1"/>
  <c r="G64" i="3" s="1"/>
  <c r="D12" i="3"/>
  <c r="C13" i="1"/>
  <c r="C12" i="1" s="1"/>
  <c r="F12" i="1" s="1"/>
  <c r="C40" i="10"/>
  <c r="G65" i="10"/>
  <c r="G11" i="10"/>
  <c r="C10" i="10"/>
  <c r="G10" i="10" s="1"/>
  <c r="G6" i="10"/>
  <c r="D64" i="10"/>
  <c r="D69" i="10" s="1"/>
  <c r="D64" i="7"/>
  <c r="D69" i="7" s="1"/>
  <c r="E10" i="7"/>
  <c r="D12" i="4"/>
  <c r="D59" i="4" s="1"/>
  <c r="D64" i="4" s="1"/>
  <c r="G12" i="4"/>
  <c r="G59" i="4" s="1"/>
  <c r="G64" i="4" s="1"/>
  <c r="E59" i="4"/>
  <c r="E64" i="4" s="1"/>
  <c r="G56" i="8"/>
  <c r="G29" i="8"/>
  <c r="D12" i="8"/>
  <c r="D59" i="8" s="1"/>
  <c r="D64" i="8" s="1"/>
  <c r="H39" i="3"/>
  <c r="G39" i="3"/>
  <c r="H12" i="3"/>
  <c r="C12" i="8"/>
  <c r="G13" i="8"/>
  <c r="C39" i="8"/>
  <c r="G20" i="8"/>
  <c r="C64" i="7"/>
  <c r="E11" i="7"/>
  <c r="E40" i="7"/>
  <c r="F11" i="5"/>
  <c r="C41" i="5"/>
  <c r="E39" i="3"/>
  <c r="D59" i="3"/>
  <c r="D64" i="3" s="1"/>
  <c r="F59" i="3"/>
  <c r="F64" i="3" s="1"/>
  <c r="E40" i="3"/>
  <c r="C13" i="3"/>
  <c r="F39" i="1"/>
  <c r="F13" i="1"/>
  <c r="F40" i="1"/>
  <c r="C64" i="10" l="1"/>
  <c r="C69" i="10" s="1"/>
  <c r="G69" i="10" s="1"/>
  <c r="H59" i="3"/>
  <c r="H64" i="3" s="1"/>
  <c r="C59" i="1"/>
  <c r="F59" i="1" s="1"/>
  <c r="G40" i="10"/>
  <c r="G12" i="8"/>
  <c r="G39" i="8"/>
  <c r="C59" i="8"/>
  <c r="E64" i="7"/>
  <c r="C69" i="7"/>
  <c r="E69" i="7" s="1"/>
  <c r="F41" i="5"/>
  <c r="C40" i="5"/>
  <c r="C12" i="3"/>
  <c r="E13" i="3"/>
  <c r="C64" i="1" l="1"/>
  <c r="F64" i="1" s="1"/>
  <c r="G64" i="10"/>
  <c r="G59" i="8"/>
  <c r="C64" i="8"/>
  <c r="G64" i="8" s="1"/>
  <c r="F40" i="5"/>
  <c r="C64" i="5"/>
  <c r="E12" i="3"/>
  <c r="C59" i="3"/>
  <c r="C69" i="5" l="1"/>
  <c r="F69" i="5" s="1"/>
  <c r="F64" i="5"/>
  <c r="E59" i="3"/>
  <c r="C64" i="3"/>
  <c r="E64" i="3" s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<sst xmlns="http://schemas.openxmlformats.org/spreadsheetml/2006/main" count="939" uniqueCount="179">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</sst>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rgb="FF000000"/>
      <name val="Arial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2" fillId="0" borderId="8" xfId="0" applyNumberFormat="1" applyFont="1" applyBorder="1" applyAlignment="1" applyProtection="1">
      <alignment horizontal="right"/>
      <protection locked="0"/>
    </xf>
    <xf numFmtId="49" fontId="3" fillId="5" borderId="8" xfId="0" applyNumberFormat="1" applyFont="1" applyFill="1" applyBorder="1"/>
    <xf numFmtId="49" fontId="3" fillId="2" borderId="8" xfId="0" applyNumberFormat="1" applyFont="1" applyFill="1" applyBorder="1"/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" fontId="8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4">
    <cellStyle name="Millares 2" xfId="3" xr:uid="{E7701250-2BB9-4942-ACF0-2875DFDC60EC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3" xfId="12" xr:uid="{00000000-0005-0000-0000-000005000000}"/>
    <cellStyle name="Normal" xfId="0" builtinId="0"/>
    <cellStyle name="Normal 10" xfId="4" xr:uid="{B55D91FC-1B89-4E26-9326-3161BAC5592A}"/>
    <cellStyle name="Normal 2" xfId="6" xr:uid="{00000000-0005-0000-0000-000007000000}"/>
    <cellStyle name="Normal 3" xfId="1" xr:uid="{993A2647-5D9F-48CB-A143-8CD1CBAD79E1}"/>
    <cellStyle name="Normal 3 2" xfId="13" xr:uid="{00000000-0005-0000-0000-000009000000}"/>
    <cellStyle name="Normal 4" xfId="7" xr:uid="{00000000-0005-0000-0000-00000A000000}"/>
    <cellStyle name="Normal 7" xfId="5" xr:uid="{C21FB366-6A0D-42F5-AE67-5834605023C2}"/>
    <cellStyle name="Normal 8" xfId="2" xr:uid="{B4415458-7EAB-48FD-AC94-A4A47BE50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ser/Desktop/portal%20de%20transparencia/pmp/PMP-09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1064</v>
          </cell>
          <cell r="C8">
            <v>3880.75</v>
          </cell>
          <cell r="D8">
            <v>405</v>
          </cell>
          <cell r="E8">
            <v>296.52</v>
          </cell>
          <cell r="F8">
            <v>1469</v>
          </cell>
          <cell r="G8">
            <v>4177.2700000000004</v>
          </cell>
          <cell r="H8">
            <v>0</v>
          </cell>
          <cell r="I8">
            <v>0</v>
          </cell>
          <cell r="J8">
            <v>276</v>
          </cell>
          <cell r="K8">
            <v>210.81</v>
          </cell>
          <cell r="L8">
            <v>16</v>
          </cell>
          <cell r="M8">
            <v>25.5</v>
          </cell>
          <cell r="N8">
            <v>292</v>
          </cell>
          <cell r="O8">
            <v>236.31</v>
          </cell>
          <cell r="P8">
            <v>13.77</v>
          </cell>
          <cell r="Q8">
            <v>18.850000000000001</v>
          </cell>
          <cell r="R8">
            <v>14.04</v>
          </cell>
          <cell r="S8" t="str">
            <v/>
          </cell>
        </row>
        <row r="9">
          <cell r="B9">
            <v>502</v>
          </cell>
          <cell r="C9">
            <v>1905.64</v>
          </cell>
          <cell r="D9">
            <v>148</v>
          </cell>
          <cell r="E9">
            <v>102.28</v>
          </cell>
          <cell r="F9">
            <v>650</v>
          </cell>
          <cell r="G9">
            <v>2007.92</v>
          </cell>
          <cell r="H9">
            <v>0</v>
          </cell>
          <cell r="I9">
            <v>0</v>
          </cell>
          <cell r="J9">
            <v>78</v>
          </cell>
          <cell r="K9">
            <v>47.26</v>
          </cell>
          <cell r="L9">
            <v>6</v>
          </cell>
          <cell r="M9">
            <v>15.88</v>
          </cell>
          <cell r="N9">
            <v>84</v>
          </cell>
          <cell r="O9">
            <v>63.14</v>
          </cell>
          <cell r="P9">
            <v>12.72</v>
          </cell>
          <cell r="Q9">
            <v>34.69</v>
          </cell>
          <cell r="R9">
            <v>13.39</v>
          </cell>
          <cell r="S9" t="str">
            <v/>
          </cell>
        </row>
        <row r="10">
          <cell r="B10">
            <v>562</v>
          </cell>
          <cell r="C10">
            <v>1975.11</v>
          </cell>
          <cell r="D10">
            <v>257</v>
          </cell>
          <cell r="E10">
            <v>194.24</v>
          </cell>
          <cell r="F10">
            <v>819</v>
          </cell>
          <cell r="G10">
            <v>2169.35</v>
          </cell>
          <cell r="H10">
            <v>0</v>
          </cell>
          <cell r="I10">
            <v>0</v>
          </cell>
          <cell r="J10">
            <v>198</v>
          </cell>
          <cell r="K10">
            <v>163.55000000000001</v>
          </cell>
          <cell r="L10">
            <v>10</v>
          </cell>
          <cell r="M10">
            <v>9.6199999999999992</v>
          </cell>
          <cell r="N10">
            <v>208</v>
          </cell>
          <cell r="O10">
            <v>173.17000000000002</v>
          </cell>
          <cell r="P10">
            <v>14.74</v>
          </cell>
          <cell r="Q10">
            <v>13.07</v>
          </cell>
          <cell r="R10">
            <v>14.62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C6" sqref="C6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53089.62</v>
      </c>
      <c r="D6" s="11">
        <v>0</v>
      </c>
      <c r="E6" s="11">
        <v>0</v>
      </c>
      <c r="F6" s="11">
        <f t="shared" ref="F6:F64" si="0">C6</f>
        <v>53089.62</v>
      </c>
    </row>
    <row r="7" spans="1:6" ht="15.75" thickBot="1">
      <c r="A7" s="8" t="s">
        <v>9</v>
      </c>
      <c r="B7" s="8" t="s">
        <v>10</v>
      </c>
      <c r="C7" s="12">
        <v>7388.75</v>
      </c>
      <c r="D7" s="12">
        <v>0</v>
      </c>
      <c r="E7" s="12">
        <v>0</v>
      </c>
      <c r="F7" s="12">
        <f t="shared" si="0"/>
        <v>7388.75</v>
      </c>
    </row>
    <row r="8" spans="1:6" ht="15.75" thickBot="1">
      <c r="A8" s="7" t="s">
        <v>11</v>
      </c>
      <c r="B8" s="7" t="s">
        <v>12</v>
      </c>
      <c r="C8" s="16">
        <v>11001.029999999999</v>
      </c>
      <c r="D8" s="11">
        <v>0</v>
      </c>
      <c r="E8" s="11">
        <v>0</v>
      </c>
      <c r="F8" s="11">
        <f t="shared" si="0"/>
        <v>11001.029999999999</v>
      </c>
    </row>
    <row r="9" spans="1:6" ht="15.75" thickBot="1">
      <c r="A9" s="7" t="s">
        <v>13</v>
      </c>
      <c r="B9" s="7" t="s">
        <v>14</v>
      </c>
      <c r="C9" s="16">
        <f>SUM(C10:C11)</f>
        <v>140.18</v>
      </c>
      <c r="D9" s="11">
        <v>0</v>
      </c>
      <c r="E9" s="11">
        <v>0</v>
      </c>
      <c r="F9" s="11">
        <f t="shared" si="0"/>
        <v>140.18</v>
      </c>
    </row>
    <row r="10" spans="1:6">
      <c r="A10" s="8" t="s">
        <v>15</v>
      </c>
      <c r="B10" s="8" t="s">
        <v>16</v>
      </c>
      <c r="C10" s="12">
        <v>107.35</v>
      </c>
      <c r="D10" s="12">
        <v>0</v>
      </c>
      <c r="E10" s="12">
        <v>0</v>
      </c>
      <c r="F10" s="12">
        <f t="shared" si="0"/>
        <v>107.35</v>
      </c>
    </row>
    <row r="11" spans="1:6" ht="15.75" thickBot="1">
      <c r="A11" s="8" t="s">
        <v>17</v>
      </c>
      <c r="B11" s="8" t="s">
        <v>18</v>
      </c>
      <c r="C11" s="12">
        <v>32.83</v>
      </c>
      <c r="D11" s="12">
        <v>0</v>
      </c>
      <c r="E11" s="12">
        <v>0</v>
      </c>
      <c r="F11" s="12">
        <f t="shared" si="0"/>
        <v>32.83</v>
      </c>
    </row>
    <row r="12" spans="1:6" ht="15.75" thickBot="1">
      <c r="A12" s="7" t="s">
        <v>19</v>
      </c>
      <c r="B12" s="7" t="s">
        <v>20</v>
      </c>
      <c r="C12" s="16">
        <f>SUM(C13,C29)</f>
        <v>503.54</v>
      </c>
      <c r="D12" s="11">
        <v>0</v>
      </c>
      <c r="E12" s="11">
        <v>0</v>
      </c>
      <c r="F12" s="11">
        <f t="shared" si="0"/>
        <v>503.54</v>
      </c>
    </row>
    <row r="13" spans="1:6">
      <c r="A13" s="8" t="s">
        <v>21</v>
      </c>
      <c r="B13" s="8" t="s">
        <v>22</v>
      </c>
      <c r="C13" s="12">
        <f>SUM(C14:C20,C25:C28)</f>
        <v>186</v>
      </c>
      <c r="D13" s="12">
        <v>0</v>
      </c>
      <c r="E13" s="12">
        <v>0</v>
      </c>
      <c r="F13" s="12">
        <f t="shared" si="0"/>
        <v>186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186</v>
      </c>
      <c r="D20" s="12">
        <v>0</v>
      </c>
      <c r="E20" s="12">
        <v>0</v>
      </c>
      <c r="F20" s="12">
        <f t="shared" si="0"/>
        <v>186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186</v>
      </c>
      <c r="D22" s="12">
        <v>0</v>
      </c>
      <c r="E22" s="12">
        <v>0</v>
      </c>
      <c r="F22" s="12">
        <f t="shared" si="0"/>
        <v>186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317.54000000000002</v>
      </c>
      <c r="D29" s="12">
        <v>0</v>
      </c>
      <c r="E29" s="12">
        <v>0</v>
      </c>
      <c r="F29" s="12">
        <f t="shared" si="0"/>
        <v>317.54000000000002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317.54000000000002</v>
      </c>
      <c r="D31" s="12">
        <v>0</v>
      </c>
      <c r="E31" s="12">
        <v>0</v>
      </c>
      <c r="F31" s="12">
        <f t="shared" si="0"/>
        <v>317.54000000000002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18495.830000000002</v>
      </c>
      <c r="D33" s="11">
        <v>0</v>
      </c>
      <c r="E33" s="11">
        <v>0</v>
      </c>
      <c r="F33" s="11">
        <f t="shared" si="0"/>
        <v>18495.830000000002</v>
      </c>
    </row>
    <row r="34" spans="1:6">
      <c r="A34" s="8" t="s">
        <v>47</v>
      </c>
      <c r="B34" s="8" t="s">
        <v>48</v>
      </c>
      <c r="C34" s="12">
        <v>3146.21</v>
      </c>
      <c r="D34" s="12">
        <v>0</v>
      </c>
      <c r="E34" s="12">
        <v>0</v>
      </c>
      <c r="F34" s="12">
        <f t="shared" si="0"/>
        <v>3146.21</v>
      </c>
    </row>
    <row r="35" spans="1:6">
      <c r="A35" s="8" t="s">
        <v>49</v>
      </c>
      <c r="B35" s="8" t="s">
        <v>50</v>
      </c>
      <c r="C35" s="12">
        <v>14.89</v>
      </c>
      <c r="D35" s="12">
        <v>0</v>
      </c>
      <c r="E35" s="12">
        <v>0</v>
      </c>
      <c r="F35" s="12">
        <f t="shared" si="0"/>
        <v>14.89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15334.730000000003</v>
      </c>
      <c r="D38" s="12">
        <v>0</v>
      </c>
      <c r="E38" s="12">
        <v>0</v>
      </c>
      <c r="F38" s="12">
        <f t="shared" si="0"/>
        <v>15334.730000000003</v>
      </c>
    </row>
    <row r="39" spans="1:6" ht="15.75" thickBot="1">
      <c r="A39" s="7" t="s">
        <v>57</v>
      </c>
      <c r="B39" s="7" t="s">
        <v>58</v>
      </c>
      <c r="C39" s="16">
        <f>SUM(C40,C56)</f>
        <v>0.24</v>
      </c>
      <c r="D39" s="11">
        <v>0</v>
      </c>
      <c r="E39" s="11">
        <v>0</v>
      </c>
      <c r="F39" s="11">
        <f t="shared" si="0"/>
        <v>0.24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0.24</v>
      </c>
      <c r="D56" s="12">
        <v>0</v>
      </c>
      <c r="E56" s="12">
        <v>0</v>
      </c>
      <c r="F56" s="12">
        <f t="shared" si="0"/>
        <v>0.24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f t="shared" si="0"/>
        <v>0.24</v>
      </c>
    </row>
    <row r="59" spans="1:6">
      <c r="A59" s="9" t="s">
        <v>23</v>
      </c>
      <c r="B59" s="10" t="s">
        <v>61</v>
      </c>
      <c r="C59" s="13">
        <f>SUM(C39,C33,C32,C12,C9,C8,C6)</f>
        <v>83230.44</v>
      </c>
      <c r="D59" s="13">
        <v>0</v>
      </c>
      <c r="E59" s="13">
        <v>0</v>
      </c>
      <c r="F59" s="13">
        <f t="shared" si="0"/>
        <v>83230.44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1440.93</v>
      </c>
      <c r="D63" s="11">
        <v>0</v>
      </c>
      <c r="E63" s="11">
        <v>0</v>
      </c>
      <c r="F63" s="11">
        <f t="shared" si="0"/>
        <v>1440.93</v>
      </c>
    </row>
    <row r="64" spans="1:6">
      <c r="A64" s="4" t="s">
        <v>23</v>
      </c>
      <c r="B64" s="5" t="s">
        <v>70</v>
      </c>
      <c r="C64" s="13">
        <f>SUM(C59,C60,C63)</f>
        <v>84671.37</v>
      </c>
      <c r="D64" s="13">
        <v>0</v>
      </c>
      <c r="E64" s="13">
        <v>0</v>
      </c>
      <c r="F64" s="13">
        <f t="shared" si="0"/>
        <v>84671.37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workbookViewId="0">
      <selection activeCell="B5" sqref="B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71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1492.1</v>
      </c>
      <c r="E6" s="11">
        <f t="shared" ref="E6:E64" si="0">SUM(C6,D6)</f>
        <v>73407.650000000009</v>
      </c>
      <c r="F6" s="11">
        <v>0</v>
      </c>
      <c r="G6" s="11">
        <v>71904.98</v>
      </c>
      <c r="H6" s="11">
        <v>71904.98</v>
      </c>
    </row>
    <row r="7" spans="1:8">
      <c r="A7" s="8" t="s">
        <v>9</v>
      </c>
      <c r="B7" s="8" t="s">
        <v>10</v>
      </c>
      <c r="C7" s="12">
        <v>9147.2099999999991</v>
      </c>
      <c r="D7" s="12">
        <v>180.4</v>
      </c>
      <c r="E7" s="12">
        <f t="shared" si="0"/>
        <v>9327.6099999999988</v>
      </c>
      <c r="F7" s="12">
        <v>0</v>
      </c>
      <c r="G7" s="12">
        <v>9262.58</v>
      </c>
      <c r="H7" s="12">
        <v>9262.58</v>
      </c>
    </row>
    <row r="8" spans="1:8">
      <c r="A8" s="7" t="s">
        <v>11</v>
      </c>
      <c r="B8" s="7" t="s">
        <v>12</v>
      </c>
      <c r="C8" s="11">
        <v>20048.66</v>
      </c>
      <c r="D8" s="11">
        <v>2790.28</v>
      </c>
      <c r="E8" s="11">
        <f t="shared" si="0"/>
        <v>22838.94</v>
      </c>
      <c r="F8" s="11">
        <v>0</v>
      </c>
      <c r="G8" s="11">
        <v>16210.83</v>
      </c>
      <c r="H8" s="11">
        <v>15982.66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1.32</v>
      </c>
      <c r="E9" s="11">
        <f t="shared" si="0"/>
        <v>336.74</v>
      </c>
      <c r="F9" s="11">
        <f t="shared" si="1"/>
        <v>0</v>
      </c>
      <c r="G9" s="11">
        <f t="shared" si="1"/>
        <v>140.18</v>
      </c>
      <c r="H9" s="11">
        <f t="shared" si="1"/>
        <v>140.18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107.35</v>
      </c>
      <c r="H10" s="12">
        <v>107.35</v>
      </c>
    </row>
    <row r="11" spans="1:8">
      <c r="A11" s="8" t="s">
        <v>78</v>
      </c>
      <c r="B11" s="8" t="s">
        <v>18</v>
      </c>
      <c r="C11" s="12">
        <v>28.06</v>
      </c>
      <c r="D11" s="12">
        <v>1.32</v>
      </c>
      <c r="E11" s="12">
        <f t="shared" si="0"/>
        <v>29.38</v>
      </c>
      <c r="F11" s="12">
        <v>0</v>
      </c>
      <c r="G11" s="12">
        <v>32.83</v>
      </c>
      <c r="H11" s="12">
        <v>32.83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1279.95</v>
      </c>
      <c r="E12" s="11">
        <f t="shared" si="0"/>
        <v>2199.59</v>
      </c>
      <c r="F12" s="11">
        <f t="shared" si="2"/>
        <v>0</v>
      </c>
      <c r="G12" s="11">
        <f t="shared" si="2"/>
        <v>577.6</v>
      </c>
      <c r="H12" s="11">
        <f t="shared" si="2"/>
        <v>577.6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186</v>
      </c>
      <c r="H13" s="12">
        <f t="shared" si="3"/>
        <v>186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186</v>
      </c>
      <c r="H20" s="12">
        <f t="shared" si="4"/>
        <v>186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186</v>
      </c>
      <c r="H22" s="12">
        <v>186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1279.95</v>
      </c>
      <c r="E29" s="12">
        <f t="shared" si="0"/>
        <v>1851.74</v>
      </c>
      <c r="F29" s="12">
        <f t="shared" si="5"/>
        <v>0</v>
      </c>
      <c r="G29" s="12">
        <f t="shared" si="5"/>
        <v>391.6</v>
      </c>
      <c r="H29" s="12">
        <f t="shared" si="5"/>
        <v>391.6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1279.95</v>
      </c>
      <c r="E31" s="12">
        <f t="shared" si="0"/>
        <v>1851.74</v>
      </c>
      <c r="F31" s="12">
        <v>0</v>
      </c>
      <c r="G31" s="12">
        <v>391.6</v>
      </c>
      <c r="H31" s="12">
        <v>391.6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26408.9</v>
      </c>
      <c r="E33" s="11">
        <f t="shared" si="0"/>
        <v>45757.32</v>
      </c>
      <c r="F33" s="11">
        <f t="shared" si="6"/>
        <v>0</v>
      </c>
      <c r="G33" s="11">
        <f t="shared" si="6"/>
        <v>26256.720000000001</v>
      </c>
      <c r="H33" s="11">
        <f t="shared" si="6"/>
        <v>25956.59</v>
      </c>
    </row>
    <row r="34" spans="1:8">
      <c r="A34" s="8" t="s">
        <v>47</v>
      </c>
      <c r="B34" s="8" t="s">
        <v>48</v>
      </c>
      <c r="C34" s="12">
        <v>4573</v>
      </c>
      <c r="D34" s="12">
        <v>2233.86</v>
      </c>
      <c r="E34" s="12">
        <f t="shared" si="0"/>
        <v>6806.8600000000006</v>
      </c>
      <c r="F34" s="12">
        <v>0</v>
      </c>
      <c r="G34" s="12">
        <v>6101.03</v>
      </c>
      <c r="H34" s="12">
        <v>5983.07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14.89</v>
      </c>
      <c r="H35" s="12">
        <v>14.89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24175.040000000001</v>
      </c>
      <c r="E38" s="12">
        <f t="shared" si="0"/>
        <v>38355.509999999995</v>
      </c>
      <c r="F38" s="12">
        <v>0</v>
      </c>
      <c r="G38" s="12">
        <v>20140.8</v>
      </c>
      <c r="H38" s="12">
        <v>19958.63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13.02</v>
      </c>
      <c r="E39" s="11">
        <f t="shared" si="0"/>
        <v>13.02</v>
      </c>
      <c r="F39" s="11">
        <f t="shared" si="7"/>
        <v>0</v>
      </c>
      <c r="G39" s="11">
        <f t="shared" si="7"/>
        <v>0.24</v>
      </c>
      <c r="H39" s="11">
        <f t="shared" si="7"/>
        <v>0.24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13.02</v>
      </c>
      <c r="E56" s="12">
        <f t="shared" si="0"/>
        <v>13.02</v>
      </c>
      <c r="F56" s="12">
        <f t="shared" si="10"/>
        <v>0</v>
      </c>
      <c r="G56" s="12">
        <f t="shared" si="10"/>
        <v>0.24</v>
      </c>
      <c r="H56" s="12">
        <f t="shared" si="10"/>
        <v>0.24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13.02</v>
      </c>
      <c r="E58" s="12">
        <f t="shared" si="0"/>
        <v>13.02</v>
      </c>
      <c r="F58" s="12">
        <v>0</v>
      </c>
      <c r="G58" s="12">
        <v>0.24</v>
      </c>
      <c r="H58" s="12">
        <v>0.24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31985.57</v>
      </c>
      <c r="E59" s="13">
        <f t="shared" si="0"/>
        <v>144553.26</v>
      </c>
      <c r="F59" s="13">
        <f t="shared" si="11"/>
        <v>0</v>
      </c>
      <c r="G59" s="13">
        <f t="shared" si="11"/>
        <v>115090.54999999999</v>
      </c>
      <c r="H59" s="13">
        <f t="shared" si="11"/>
        <v>114562.25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1440.93</v>
      </c>
      <c r="H63" s="11">
        <v>1440.93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31985.57</v>
      </c>
      <c r="E64" s="13">
        <f t="shared" si="0"/>
        <v>146055.57</v>
      </c>
      <c r="F64" s="13">
        <f t="shared" si="13"/>
        <v>0</v>
      </c>
      <c r="G64" s="13">
        <f t="shared" si="13"/>
        <v>116531.47999999998</v>
      </c>
      <c r="H64" s="13">
        <f t="shared" si="13"/>
        <v>116003.18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workbookViewId="0">
      <selection activeCell="B5" sqref="B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82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5.09</v>
      </c>
      <c r="E6" s="11">
        <v>38.5</v>
      </c>
      <c r="F6" s="11">
        <v>850.39</v>
      </c>
      <c r="G6" s="11">
        <v>598.29</v>
      </c>
      <c r="H6" s="11">
        <v>-0.17</v>
      </c>
    </row>
    <row r="7" spans="1:8">
      <c r="A7" s="8" t="s">
        <v>9</v>
      </c>
      <c r="B7" s="8" t="s">
        <v>10</v>
      </c>
      <c r="C7" s="12">
        <v>0</v>
      </c>
      <c r="D7" s="12">
        <v>1.41</v>
      </c>
      <c r="E7" s="12">
        <v>4.99</v>
      </c>
      <c r="F7" s="12">
        <v>114.1</v>
      </c>
      <c r="G7" s="12">
        <v>59.9</v>
      </c>
      <c r="H7" s="12">
        <v>0</v>
      </c>
    </row>
    <row r="8" spans="1:8">
      <c r="A8" s="7" t="s">
        <v>11</v>
      </c>
      <c r="B8" s="7" t="s">
        <v>12</v>
      </c>
      <c r="C8" s="11">
        <v>115.04</v>
      </c>
      <c r="D8" s="11">
        <v>94.83</v>
      </c>
      <c r="E8" s="11">
        <v>233.28</v>
      </c>
      <c r="F8" s="11">
        <v>1791.27</v>
      </c>
      <c r="G8" s="11">
        <v>565.05999999999995</v>
      </c>
      <c r="H8" s="11">
        <v>-9.1999999999999993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1.32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1.32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H12" si="2">SUM(D13,D29)</f>
        <v>-37.65</v>
      </c>
      <c r="E12" s="11">
        <f t="shared" si="2"/>
        <v>93.39</v>
      </c>
      <c r="F12" s="11">
        <f t="shared" si="2"/>
        <v>633.63</v>
      </c>
      <c r="G12" s="11">
        <f t="shared" si="2"/>
        <v>590.58000000000004</v>
      </c>
      <c r="H12" s="11">
        <f t="shared" si="2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3">SUM(D14:D20,D25:D28)</f>
        <v>0</v>
      </c>
      <c r="E13" s="12">
        <v>0</v>
      </c>
      <c r="F13" s="12">
        <v>0</v>
      </c>
      <c r="G13" s="12">
        <f t="shared" ref="G13" si="4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5">SUM(D21:D24)</f>
        <v>0</v>
      </c>
      <c r="E20" s="12">
        <v>0</v>
      </c>
      <c r="F20" s="12">
        <v>0</v>
      </c>
      <c r="G20" s="12">
        <f t="shared" ref="G20" si="6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H29" si="7">SUM(D30:D31)</f>
        <v>-37.65</v>
      </c>
      <c r="E29" s="12">
        <f t="shared" si="7"/>
        <v>93.39</v>
      </c>
      <c r="F29" s="12">
        <f t="shared" si="7"/>
        <v>633.63</v>
      </c>
      <c r="G29" s="12">
        <f t="shared" si="7"/>
        <v>590.58000000000004</v>
      </c>
      <c r="H29" s="12">
        <f t="shared" si="7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-37.65</v>
      </c>
      <c r="E31" s="12">
        <v>93.39</v>
      </c>
      <c r="F31" s="12">
        <v>633.63</v>
      </c>
      <c r="G31" s="12">
        <v>590.58000000000004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8">SUM(C34:C38)</f>
        <v>5233.49</v>
      </c>
      <c r="D33" s="11">
        <f t="shared" si="8"/>
        <v>-63.839999999999975</v>
      </c>
      <c r="E33" s="11">
        <f t="shared" si="8"/>
        <v>1310.69</v>
      </c>
      <c r="F33" s="11">
        <f t="shared" si="8"/>
        <v>12046.82</v>
      </c>
      <c r="G33" s="11">
        <f t="shared" si="8"/>
        <v>8227.2199999999993</v>
      </c>
      <c r="H33" s="11">
        <f t="shared" si="8"/>
        <v>-345.48</v>
      </c>
    </row>
    <row r="34" spans="1:8">
      <c r="A34" s="8" t="s">
        <v>47</v>
      </c>
      <c r="B34" s="8" t="s">
        <v>48</v>
      </c>
      <c r="C34" s="12">
        <v>2773.86</v>
      </c>
      <c r="D34" s="12">
        <v>-540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2459.63</v>
      </c>
      <c r="D38" s="12">
        <v>476.16</v>
      </c>
      <c r="E38" s="12">
        <v>1310.69</v>
      </c>
      <c r="F38" s="12">
        <v>12046.82</v>
      </c>
      <c r="G38" s="12">
        <v>8227.2199999999993</v>
      </c>
      <c r="H38" s="12">
        <v>-345.48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G39" si="9">SUM(D40,D56)</f>
        <v>0.25</v>
      </c>
      <c r="E39" s="11">
        <v>0</v>
      </c>
      <c r="F39" s="11">
        <f t="shared" si="9"/>
        <v>12.77</v>
      </c>
      <c r="G39" s="11">
        <f t="shared" si="9"/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0">SUM(D41:D47,D52:D55)</f>
        <v>0</v>
      </c>
      <c r="E40" s="12">
        <v>0</v>
      </c>
      <c r="F40" s="12">
        <v>0</v>
      </c>
      <c r="G40" s="12">
        <f t="shared" ref="G40" si="11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2">SUM(D48:D51)</f>
        <v>0</v>
      </c>
      <c r="E47" s="12">
        <v>0</v>
      </c>
      <c r="F47" s="12">
        <v>0</v>
      </c>
      <c r="G47" s="12">
        <f t="shared" ref="G47" si="13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G56" si="14">SUM(D57:D58)</f>
        <v>0.25</v>
      </c>
      <c r="E56" s="12">
        <v>0</v>
      </c>
      <c r="F56" s="12">
        <f t="shared" si="14"/>
        <v>12.77</v>
      </c>
      <c r="G56" s="12">
        <f t="shared" si="14"/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0.25</v>
      </c>
      <c r="E58" s="12">
        <v>0</v>
      </c>
      <c r="F58" s="12">
        <v>12.77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5">SUM(C39,C33,C32,C12,C9,C8,C6)</f>
        <v>5348.53</v>
      </c>
      <c r="D59" s="13">
        <f t="shared" si="15"/>
        <v>1.0658141036401503E-14</v>
      </c>
      <c r="E59" s="13">
        <f t="shared" si="15"/>
        <v>1675.8600000000001</v>
      </c>
      <c r="F59" s="13">
        <f t="shared" si="15"/>
        <v>15334.88</v>
      </c>
      <c r="G59" s="13">
        <f t="shared" si="15"/>
        <v>9981.1499999999978</v>
      </c>
      <c r="H59" s="13">
        <f t="shared" si="15"/>
        <v>-354.85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16">SUM(D61:D62)</f>
        <v>0</v>
      </c>
      <c r="E60" s="11">
        <f t="shared" si="16"/>
        <v>0</v>
      </c>
      <c r="F60" s="11">
        <v>0</v>
      </c>
      <c r="G60" s="11">
        <f t="shared" ref="G60" si="17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8">SUM(C59,C60,C63)</f>
        <v>5348.53</v>
      </c>
      <c r="D64" s="13">
        <f t="shared" si="18"/>
        <v>1.0658141036401503E-14</v>
      </c>
      <c r="E64" s="13">
        <f t="shared" si="18"/>
        <v>1675.8600000000001</v>
      </c>
      <c r="F64" s="13">
        <f t="shared" si="18"/>
        <v>15334.88</v>
      </c>
      <c r="G64" s="13">
        <f t="shared" si="18"/>
        <v>9981.1499999999978</v>
      </c>
      <c r="H64" s="13">
        <f t="shared" si="18"/>
        <v>-354.85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>
      <selection activeCell="B5" sqref="B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90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10893.400000000001</v>
      </c>
      <c r="D6" s="11">
        <v>0</v>
      </c>
      <c r="E6" s="11">
        <v>0</v>
      </c>
      <c r="F6" s="11">
        <f>C6</f>
        <v>10893.400000000001</v>
      </c>
    </row>
    <row r="7" spans="1:6">
      <c r="A7" s="8" t="s">
        <v>15</v>
      </c>
      <c r="B7" s="8" t="s">
        <v>94</v>
      </c>
      <c r="C7" s="12">
        <v>8244.3700000000008</v>
      </c>
      <c r="D7" s="12">
        <v>0</v>
      </c>
      <c r="E7" s="12">
        <v>0</v>
      </c>
      <c r="F7" s="12">
        <f>C7</f>
        <v>8244.3700000000008</v>
      </c>
    </row>
    <row r="8" spans="1:6">
      <c r="A8" s="8" t="s">
        <v>95</v>
      </c>
      <c r="B8" s="8" t="s">
        <v>96</v>
      </c>
      <c r="C8" s="12">
        <v>2366.5</v>
      </c>
      <c r="D8" s="12">
        <v>0</v>
      </c>
      <c r="E8" s="12">
        <v>0</v>
      </c>
      <c r="F8" s="12">
        <f>C8</f>
        <v>2366.5</v>
      </c>
    </row>
    <row r="9" spans="1:6">
      <c r="A9" s="8" t="s">
        <v>97</v>
      </c>
      <c r="B9" s="8" t="s">
        <v>98</v>
      </c>
      <c r="C9" s="12">
        <v>282.52999999999997</v>
      </c>
      <c r="D9" s="12">
        <v>0</v>
      </c>
      <c r="E9" s="12">
        <v>0</v>
      </c>
      <c r="F9" s="12">
        <f>C9</f>
        <v>282.52999999999997</v>
      </c>
    </row>
    <row r="10" spans="1:6">
      <c r="A10" s="7" t="s">
        <v>19</v>
      </c>
      <c r="B10" s="7" t="s">
        <v>20</v>
      </c>
      <c r="C10" s="11">
        <f>SUM(C11,C26,C31)</f>
        <v>35106.269999999997</v>
      </c>
      <c r="D10" s="11">
        <v>0</v>
      </c>
      <c r="E10" s="11">
        <v>0</v>
      </c>
      <c r="F10" s="11">
        <f>C10</f>
        <v>35106.269999999997</v>
      </c>
    </row>
    <row r="11" spans="1:6">
      <c r="A11" s="8" t="s">
        <v>21</v>
      </c>
      <c r="B11" s="8" t="s">
        <v>99</v>
      </c>
      <c r="C11" s="12">
        <f>SUM(C12:C17,C22:C25)</f>
        <v>34009.06</v>
      </c>
      <c r="D11" s="12">
        <v>0</v>
      </c>
      <c r="E11" s="12">
        <v>0</v>
      </c>
      <c r="F11" s="12">
        <f t="shared" ref="F11:F69" si="0">C11</f>
        <v>34009.06</v>
      </c>
    </row>
    <row r="12" spans="1:6">
      <c r="A12" s="8" t="s">
        <v>23</v>
      </c>
      <c r="B12" s="8" t="s">
        <v>100</v>
      </c>
      <c r="C12" s="12">
        <v>3330.34</v>
      </c>
      <c r="D12" s="12">
        <v>0</v>
      </c>
      <c r="E12" s="12">
        <v>0</v>
      </c>
      <c r="F12" s="12">
        <f t="shared" si="0"/>
        <v>3330.34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29956.799999999999</v>
      </c>
      <c r="D16" s="12">
        <v>0</v>
      </c>
      <c r="E16" s="12">
        <v>0</v>
      </c>
      <c r="F16" s="12">
        <f t="shared" si="0"/>
        <v>29956.799999999999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721.92</v>
      </c>
      <c r="D25" s="12">
        <v>0</v>
      </c>
      <c r="E25" s="12">
        <v>0</v>
      </c>
      <c r="F25" s="12">
        <f t="shared" si="0"/>
        <v>721.92</v>
      </c>
    </row>
    <row r="26" spans="1:6">
      <c r="A26" s="8" t="s">
        <v>39</v>
      </c>
      <c r="B26" s="8" t="s">
        <v>111</v>
      </c>
      <c r="C26" s="12">
        <f>SUM(C27:C30)</f>
        <v>728.17</v>
      </c>
      <c r="D26" s="12">
        <v>0</v>
      </c>
      <c r="E26" s="12">
        <v>0</v>
      </c>
      <c r="F26" s="12">
        <f t="shared" si="0"/>
        <v>728.17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728.17</v>
      </c>
      <c r="D29" s="12">
        <v>0</v>
      </c>
      <c r="E29" s="12">
        <v>0</v>
      </c>
      <c r="F29" s="12">
        <f t="shared" si="0"/>
        <v>728.17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369.03999999999996</v>
      </c>
      <c r="D31" s="12">
        <v>0</v>
      </c>
      <c r="E31" s="12">
        <v>0</v>
      </c>
      <c r="F31" s="12">
        <f t="shared" si="0"/>
        <v>369.03999999999996</v>
      </c>
    </row>
    <row r="32" spans="1:6">
      <c r="A32" s="8" t="s">
        <v>23</v>
      </c>
      <c r="B32" s="8" t="s">
        <v>41</v>
      </c>
      <c r="C32" s="12">
        <v>217.7</v>
      </c>
      <c r="D32" s="12">
        <v>0</v>
      </c>
      <c r="E32" s="12">
        <v>0</v>
      </c>
      <c r="F32" s="12">
        <f t="shared" si="0"/>
        <v>217.7</v>
      </c>
    </row>
    <row r="33" spans="1:6">
      <c r="A33" s="8" t="s">
        <v>23</v>
      </c>
      <c r="B33" s="8" t="s">
        <v>42</v>
      </c>
      <c r="C33" s="12">
        <v>151.34</v>
      </c>
      <c r="D33" s="12">
        <v>0</v>
      </c>
      <c r="E33" s="12">
        <v>0</v>
      </c>
      <c r="F33" s="12">
        <f t="shared" si="0"/>
        <v>151.34</v>
      </c>
    </row>
    <row r="34" spans="1:6">
      <c r="A34" s="7" t="s">
        <v>118</v>
      </c>
      <c r="B34" s="7" t="s">
        <v>119</v>
      </c>
      <c r="C34" s="11">
        <f>SUM(C35:C36)</f>
        <v>338.33</v>
      </c>
      <c r="D34" s="11">
        <v>0</v>
      </c>
      <c r="E34" s="11">
        <v>0</v>
      </c>
      <c r="F34" s="11">
        <f t="shared" si="0"/>
        <v>338.33</v>
      </c>
    </row>
    <row r="35" spans="1:6">
      <c r="A35" s="8" t="s">
        <v>120</v>
      </c>
      <c r="B35" s="8" t="s">
        <v>16</v>
      </c>
      <c r="C35" s="12">
        <v>8.8000000000000007</v>
      </c>
      <c r="D35" s="12">
        <v>0</v>
      </c>
      <c r="E35" s="12">
        <v>0</v>
      </c>
      <c r="F35" s="12">
        <f t="shared" si="0"/>
        <v>8.8000000000000007</v>
      </c>
    </row>
    <row r="36" spans="1:6">
      <c r="A36" s="8" t="s">
        <v>121</v>
      </c>
      <c r="B36" s="8" t="s">
        <v>122</v>
      </c>
      <c r="C36" s="12">
        <v>329.53</v>
      </c>
      <c r="D36" s="12">
        <v>0</v>
      </c>
      <c r="E36" s="12">
        <v>0</v>
      </c>
      <c r="F36" s="12">
        <f t="shared" si="0"/>
        <v>329.53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1454.78</v>
      </c>
      <c r="D40" s="11">
        <v>0</v>
      </c>
      <c r="E40" s="11">
        <v>0</v>
      </c>
      <c r="F40" s="11">
        <f t="shared" si="0"/>
        <v>1454.78</v>
      </c>
    </row>
    <row r="41" spans="1:6">
      <c r="A41" s="8" t="s">
        <v>59</v>
      </c>
      <c r="B41" s="8" t="s">
        <v>99</v>
      </c>
      <c r="C41" s="12">
        <f>SUM(C42:C47,C52:C55)</f>
        <v>1454.78</v>
      </c>
      <c r="D41" s="12">
        <v>0</v>
      </c>
      <c r="E41" s="12">
        <v>0</v>
      </c>
      <c r="F41" s="12">
        <f t="shared" si="0"/>
        <v>1454.78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1428.78</v>
      </c>
      <c r="D46" s="12">
        <v>0</v>
      </c>
      <c r="E46" s="12">
        <v>0</v>
      </c>
      <c r="F46" s="12">
        <f t="shared" si="0"/>
        <v>1428.78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f t="shared" si="0"/>
        <v>26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47792.78</v>
      </c>
      <c r="D64" s="13">
        <v>0</v>
      </c>
      <c r="E64" s="13">
        <v>0</v>
      </c>
      <c r="F64" s="13">
        <f t="shared" si="0"/>
        <v>47792.78</v>
      </c>
    </row>
    <row r="65" spans="1:6">
      <c r="A65" s="7" t="s">
        <v>62</v>
      </c>
      <c r="B65" s="7" t="s">
        <v>63</v>
      </c>
      <c r="C65" s="11">
        <f>SUM(C66:C67)</f>
        <v>100</v>
      </c>
      <c r="D65" s="11">
        <v>0</v>
      </c>
      <c r="E65" s="11">
        <v>0</v>
      </c>
      <c r="F65" s="11">
        <f t="shared" si="0"/>
        <v>100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f t="shared" si="0"/>
        <v>100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47892.78</v>
      </c>
      <c r="D69" s="13">
        <v>0</v>
      </c>
      <c r="E69" s="13">
        <v>0</v>
      </c>
      <c r="F69" s="13">
        <f t="shared" si="0"/>
        <v>47892.78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9"/>
  <sheetViews>
    <sheetView topLeftCell="B1" workbookViewId="0">
      <selection activeCell="B5" sqref="B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19" t="s">
        <v>127</v>
      </c>
      <c r="B1" s="20"/>
      <c r="C1" s="20"/>
      <c r="D1" s="20"/>
      <c r="E1" s="21"/>
    </row>
    <row r="2" spans="1:5" s="1" customFormat="1" ht="19.5" customHeight="1">
      <c r="A2" s="22"/>
      <c r="B2" s="23"/>
      <c r="C2" s="23"/>
      <c r="D2" s="23"/>
      <c r="E2" s="24"/>
    </row>
    <row r="3" spans="1:5" s="1" customFormat="1" ht="19.5" customHeight="1">
      <c r="A3" s="25"/>
      <c r="B3" s="26"/>
      <c r="C3" s="26"/>
      <c r="D3" s="26"/>
      <c r="E3" s="26"/>
    </row>
    <row r="4" spans="1:5" ht="19.5" customHeight="1">
      <c r="A4" s="27" t="s">
        <v>1</v>
      </c>
      <c r="B4" s="27"/>
      <c r="C4" s="27"/>
      <c r="D4" s="27"/>
      <c r="E4" s="27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2824.7200000000003</v>
      </c>
      <c r="E6" s="11">
        <f>SUM(C6:D6)</f>
        <v>20777.25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2787.96</v>
      </c>
      <c r="E8" s="12">
        <f>SUM(C8:D8)</f>
        <v>3387.96</v>
      </c>
    </row>
    <row r="9" spans="1:5">
      <c r="A9" s="8" t="s">
        <v>97</v>
      </c>
      <c r="B9" s="8" t="s">
        <v>98</v>
      </c>
      <c r="C9" s="12">
        <v>361.59</v>
      </c>
      <c r="D9" s="12">
        <v>36.76</v>
      </c>
      <c r="E9" s="12">
        <f>SUM(C9:D9)</f>
        <v>398.34999999999997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909.07999999999993</v>
      </c>
      <c r="E10" s="11">
        <f>SUM(C10:D10)</f>
        <v>90672.77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-1339.35</v>
      </c>
      <c r="E11" s="12">
        <f t="shared" ref="E11:E69" si="0">SUM(C11:D11)</f>
        <v>88194.11</v>
      </c>
    </row>
    <row r="12" spans="1:5">
      <c r="A12" s="8" t="s">
        <v>23</v>
      </c>
      <c r="B12" s="8" t="s">
        <v>100</v>
      </c>
      <c r="C12" s="12">
        <v>2679.11</v>
      </c>
      <c r="D12" s="12">
        <v>1317.59</v>
      </c>
      <c r="E12" s="12">
        <f t="shared" si="0"/>
        <v>3996.7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-2662.89</v>
      </c>
      <c r="E16" s="12">
        <f t="shared" si="0"/>
        <v>84191.46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5.95</v>
      </c>
      <c r="E25" s="12">
        <f t="shared" si="0"/>
        <v>5.95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1730.11</v>
      </c>
      <c r="E26" s="12">
        <f t="shared" si="0"/>
        <v>1960.34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1730.11</v>
      </c>
      <c r="E29" s="12">
        <f t="shared" si="0"/>
        <v>1960.34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518.31999999999994</v>
      </c>
      <c r="E31" s="12">
        <f t="shared" si="0"/>
        <v>518.31999999999994</v>
      </c>
    </row>
    <row r="32" spans="1:5">
      <c r="A32" s="8" t="s">
        <v>23</v>
      </c>
      <c r="B32" s="8" t="s">
        <v>41</v>
      </c>
      <c r="C32" s="12">
        <v>0</v>
      </c>
      <c r="D32" s="12">
        <v>255.75</v>
      </c>
      <c r="E32" s="12">
        <f t="shared" si="0"/>
        <v>255.75</v>
      </c>
    </row>
    <row r="33" spans="1:5">
      <c r="A33" s="8" t="s">
        <v>23</v>
      </c>
      <c r="B33" s="8" t="s">
        <v>42</v>
      </c>
      <c r="C33" s="12">
        <v>0</v>
      </c>
      <c r="D33" s="12">
        <v>262.57</v>
      </c>
      <c r="E33" s="12">
        <f t="shared" si="0"/>
        <v>262.57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15</v>
      </c>
      <c r="E40" s="11">
        <f t="shared" si="0"/>
        <v>5943.78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15</v>
      </c>
      <c r="E41" s="12">
        <f t="shared" si="0"/>
        <v>5943.78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15</v>
      </c>
      <c r="E46" s="12">
        <f t="shared" si="0"/>
        <v>5943.78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3748.8</v>
      </c>
      <c r="E64" s="13">
        <f t="shared" si="0"/>
        <v>117818.8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28236.77</v>
      </c>
      <c r="E65" s="11">
        <f t="shared" si="0"/>
        <v>28236.77</v>
      </c>
    </row>
    <row r="66" spans="1:5">
      <c r="A66" s="8" t="s">
        <v>64</v>
      </c>
      <c r="B66" s="8" t="s">
        <v>125</v>
      </c>
      <c r="C66" s="12">
        <v>0</v>
      </c>
      <c r="D66" s="12">
        <v>28236.77</v>
      </c>
      <c r="E66" s="12">
        <f t="shared" si="0"/>
        <v>28236.77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31985.57</v>
      </c>
      <c r="E69" s="13">
        <f t="shared" si="0"/>
        <v>146055.57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workbookViewId="0">
      <selection activeCell="A5" sqref="A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133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52262.11</v>
      </c>
      <c r="D6" s="11">
        <v>960.86</v>
      </c>
      <c r="E6" s="11">
        <v>0</v>
      </c>
      <c r="F6" s="11">
        <v>0</v>
      </c>
      <c r="G6" s="11">
        <f t="shared" ref="G6:G64" si="0">SUM(C6,D6)</f>
        <v>53222.97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6561.24</v>
      </c>
      <c r="D7" s="12">
        <v>960.86</v>
      </c>
      <c r="E7" s="12">
        <v>0</v>
      </c>
      <c r="F7" s="12">
        <v>0</v>
      </c>
      <c r="G7" s="12">
        <f t="shared" si="0"/>
        <v>7522.0999999999995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10913.06</v>
      </c>
      <c r="D8" s="11">
        <v>1308.42</v>
      </c>
      <c r="E8" s="11">
        <v>0</v>
      </c>
      <c r="F8" s="11">
        <v>0</v>
      </c>
      <c r="G8" s="11">
        <f t="shared" si="0"/>
        <v>12221.48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140.18</v>
      </c>
      <c r="D9" s="11">
        <f>SUM(D10:D11)</f>
        <v>0.01</v>
      </c>
      <c r="E9" s="11">
        <v>0</v>
      </c>
      <c r="F9" s="11">
        <v>0</v>
      </c>
      <c r="G9" s="11">
        <f t="shared" si="0"/>
        <v>140.19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107.35</v>
      </c>
      <c r="D10" s="12">
        <v>0</v>
      </c>
      <c r="E10" s="12">
        <v>0</v>
      </c>
      <c r="F10" s="12">
        <v>0</v>
      </c>
      <c r="G10" s="12">
        <f t="shared" si="0"/>
        <v>107.35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32.83</v>
      </c>
      <c r="D11" s="12">
        <v>0.01</v>
      </c>
      <c r="E11" s="12">
        <v>0</v>
      </c>
      <c r="F11" s="12">
        <v>0</v>
      </c>
      <c r="G11" s="12">
        <f t="shared" si="0"/>
        <v>32.839999999999996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503.04</v>
      </c>
      <c r="D12" s="11">
        <f>SUM(D13,D29)</f>
        <v>239.91</v>
      </c>
      <c r="E12" s="11">
        <v>0</v>
      </c>
      <c r="F12" s="11">
        <v>0</v>
      </c>
      <c r="G12" s="11">
        <f t="shared" si="0"/>
        <v>742.95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186</v>
      </c>
      <c r="D13" s="12">
        <f>SUM(D14:D20,D25:D28)</f>
        <v>0</v>
      </c>
      <c r="E13" s="12">
        <v>0</v>
      </c>
      <c r="F13" s="12">
        <v>0</v>
      </c>
      <c r="G13" s="12">
        <f t="shared" si="0"/>
        <v>186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186</v>
      </c>
      <c r="D20" s="12">
        <f>SUM(D21:D24)</f>
        <v>0</v>
      </c>
      <c r="E20" s="12">
        <v>0</v>
      </c>
      <c r="F20" s="12">
        <v>0</v>
      </c>
      <c r="G20" s="12">
        <f t="shared" si="0"/>
        <v>186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186</v>
      </c>
      <c r="D22" s="12">
        <v>0</v>
      </c>
      <c r="E22" s="12">
        <v>0</v>
      </c>
      <c r="F22" s="12">
        <v>0</v>
      </c>
      <c r="G22" s="12">
        <f t="shared" si="0"/>
        <v>186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317.04000000000002</v>
      </c>
      <c r="D29" s="12">
        <f>SUM(D30:D31)</f>
        <v>239.91</v>
      </c>
      <c r="E29" s="12">
        <v>0</v>
      </c>
      <c r="F29" s="12">
        <v>0</v>
      </c>
      <c r="G29" s="12">
        <f t="shared" si="0"/>
        <v>556.95000000000005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317.04000000000002</v>
      </c>
      <c r="D31" s="12">
        <v>239.91</v>
      </c>
      <c r="E31" s="12">
        <v>0</v>
      </c>
      <c r="F31" s="12">
        <v>0</v>
      </c>
      <c r="G31" s="12">
        <f t="shared" si="0"/>
        <v>556.95000000000005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18294.91</v>
      </c>
      <c r="D33" s="11">
        <f>SUM(D34:D38)</f>
        <v>1919.85</v>
      </c>
      <c r="E33" s="11">
        <v>0</v>
      </c>
      <c r="F33" s="11">
        <v>0</v>
      </c>
      <c r="G33" s="11">
        <f t="shared" si="0"/>
        <v>20214.759999999998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3146.21</v>
      </c>
      <c r="D34" s="12">
        <v>52.76</v>
      </c>
      <c r="E34" s="12">
        <v>0</v>
      </c>
      <c r="F34" s="12">
        <v>0</v>
      </c>
      <c r="G34" s="12">
        <f t="shared" si="0"/>
        <v>3198.9700000000003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14.89</v>
      </c>
      <c r="D35" s="12">
        <v>0</v>
      </c>
      <c r="E35" s="12">
        <v>0</v>
      </c>
      <c r="F35" s="12">
        <v>0</v>
      </c>
      <c r="G35" s="12">
        <f t="shared" si="0"/>
        <v>14.89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15133.810000000001</v>
      </c>
      <c r="D38" s="12">
        <v>1867.09</v>
      </c>
      <c r="E38" s="12">
        <v>0</v>
      </c>
      <c r="F38" s="12">
        <v>0</v>
      </c>
      <c r="G38" s="12">
        <f t="shared" si="0"/>
        <v>17000.900000000001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0.24</v>
      </c>
      <c r="D39" s="11">
        <f>SUM(D40,D56)</f>
        <v>0</v>
      </c>
      <c r="E39" s="11">
        <v>0</v>
      </c>
      <c r="F39" s="11">
        <v>0</v>
      </c>
      <c r="G39" s="11">
        <f t="shared" si="0"/>
        <v>0.24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0.24</v>
      </c>
      <c r="D56" s="12">
        <f>SUM(D57:D58)</f>
        <v>0</v>
      </c>
      <c r="E56" s="12">
        <v>0</v>
      </c>
      <c r="F56" s="12">
        <v>0</v>
      </c>
      <c r="G56" s="12">
        <f t="shared" si="0"/>
        <v>0.24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v>0</v>
      </c>
      <c r="G58" s="12">
        <f t="shared" si="0"/>
        <v>0.24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82113.540000000008</v>
      </c>
      <c r="D59" s="13">
        <f>SUM(D39,D33,D32,D12,D9,D8,D6)</f>
        <v>4429.05</v>
      </c>
      <c r="E59" s="13">
        <v>0</v>
      </c>
      <c r="F59" s="13">
        <v>0</v>
      </c>
      <c r="G59" s="13">
        <f t="shared" si="0"/>
        <v>86542.590000000011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1428.78</v>
      </c>
      <c r="D63" s="11">
        <v>0</v>
      </c>
      <c r="E63" s="11">
        <v>0</v>
      </c>
      <c r="F63" s="11">
        <v>0</v>
      </c>
      <c r="G63" s="11">
        <f t="shared" si="0"/>
        <v>1428.78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83542.320000000007</v>
      </c>
      <c r="D64" s="13">
        <f>SUM(D59,D60,D63)</f>
        <v>4429.05</v>
      </c>
      <c r="E64" s="13">
        <v>0</v>
      </c>
      <c r="F64" s="13">
        <v>0</v>
      </c>
      <c r="G64" s="13">
        <f t="shared" si="0"/>
        <v>87971.37000000001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9"/>
  <sheetViews>
    <sheetView workbookViewId="0">
      <selection activeCell="A5" sqref="A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142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10134.59</v>
      </c>
      <c r="D6" s="11">
        <f>SUM(D7:D9)</f>
        <v>1002.37</v>
      </c>
      <c r="E6" s="11">
        <v>0</v>
      </c>
      <c r="F6" s="11">
        <v>0</v>
      </c>
      <c r="G6" s="11">
        <f>SUM(C6,D6)</f>
        <v>11136.960000000001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8097.26</v>
      </c>
      <c r="D7" s="12">
        <v>283.97000000000003</v>
      </c>
      <c r="E7" s="12">
        <v>0</v>
      </c>
      <c r="F7" s="12">
        <v>0</v>
      </c>
      <c r="G7" s="12">
        <f>SUM(C7:D7)</f>
        <v>8381.23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1774.65</v>
      </c>
      <c r="D8" s="12">
        <v>631.12</v>
      </c>
      <c r="E8" s="12">
        <v>0</v>
      </c>
      <c r="F8" s="12">
        <v>0</v>
      </c>
      <c r="G8" s="12">
        <f>SUM(C8:D8)</f>
        <v>2405.77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262.68</v>
      </c>
      <c r="D9" s="12">
        <v>87.28</v>
      </c>
      <c r="E9" s="12">
        <v>0</v>
      </c>
      <c r="F9" s="12">
        <v>0</v>
      </c>
      <c r="G9" s="12">
        <f>SUM(C9:D9)</f>
        <v>349.96000000000004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34738.660000000003</v>
      </c>
      <c r="D10" s="11">
        <f>SUM(D11,D26,D31)</f>
        <v>49425.61</v>
      </c>
      <c r="E10" s="11">
        <v>0</v>
      </c>
      <c r="F10" s="11">
        <v>0</v>
      </c>
      <c r="G10" s="11">
        <f>SUM(C10,D10)</f>
        <v>84164.27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33700.54</v>
      </c>
      <c r="D11" s="12">
        <f>SUM(D12:D17,D22:D25)</f>
        <v>49322.29</v>
      </c>
      <c r="E11" s="12">
        <v>0</v>
      </c>
      <c r="F11" s="12">
        <v>0</v>
      </c>
      <c r="G11" s="12">
        <f t="shared" ref="G11:G33" si="0">SUM(C11:D11)</f>
        <v>83022.83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3247.19</v>
      </c>
      <c r="D12" s="12">
        <v>0</v>
      </c>
      <c r="E12" s="12">
        <v>0</v>
      </c>
      <c r="F12" s="12">
        <v>0</v>
      </c>
      <c r="G12" s="12">
        <f t="shared" si="0"/>
        <v>3247.19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29956.799999999999</v>
      </c>
      <c r="D16" s="12">
        <v>49322.29</v>
      </c>
      <c r="E16" s="12">
        <v>0</v>
      </c>
      <c r="F16" s="12">
        <v>0</v>
      </c>
      <c r="G16" s="12">
        <f t="shared" si="0"/>
        <v>79279.09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496.55</v>
      </c>
      <c r="D25" s="12">
        <v>0</v>
      </c>
      <c r="E25" s="12">
        <v>0</v>
      </c>
      <c r="F25" s="12">
        <v>0</v>
      </c>
      <c r="G25" s="12">
        <f t="shared" si="0"/>
        <v>496.55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672.98</v>
      </c>
      <c r="D26" s="12">
        <f>SUM(D27:D30)</f>
        <v>0</v>
      </c>
      <c r="E26" s="12">
        <v>0</v>
      </c>
      <c r="F26" s="12">
        <v>0</v>
      </c>
      <c r="G26" s="12">
        <f t="shared" si="0"/>
        <v>672.98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672.98</v>
      </c>
      <c r="D29" s="12">
        <v>0</v>
      </c>
      <c r="E29" s="12">
        <v>0</v>
      </c>
      <c r="F29" s="12">
        <v>0</v>
      </c>
      <c r="G29" s="12">
        <f t="shared" si="0"/>
        <v>672.98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365.14</v>
      </c>
      <c r="D31" s="12">
        <f>SUM(D32:D33)</f>
        <v>103.32</v>
      </c>
      <c r="E31" s="12">
        <v>0</v>
      </c>
      <c r="F31" s="12">
        <v>0</v>
      </c>
      <c r="G31" s="12">
        <f t="shared" si="0"/>
        <v>468.46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213.8</v>
      </c>
      <c r="D32" s="12">
        <v>87.32</v>
      </c>
      <c r="E32" s="12">
        <v>0</v>
      </c>
      <c r="F32" s="12">
        <v>0</v>
      </c>
      <c r="G32" s="12">
        <f t="shared" si="0"/>
        <v>301.12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151.34</v>
      </c>
      <c r="D33" s="12">
        <v>16</v>
      </c>
      <c r="E33" s="12">
        <v>0</v>
      </c>
      <c r="F33" s="12">
        <v>0</v>
      </c>
      <c r="G33" s="12">
        <f t="shared" si="0"/>
        <v>167.34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232.72</v>
      </c>
      <c r="D34" s="11">
        <f>SUM(D35:D36)</f>
        <v>32.97</v>
      </c>
      <c r="E34" s="11">
        <v>0</v>
      </c>
      <c r="F34" s="11">
        <v>0</v>
      </c>
      <c r="G34" s="11">
        <f>SUM(C34,D34)</f>
        <v>265.69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8.3000000000000007</v>
      </c>
      <c r="D35" s="12">
        <v>0</v>
      </c>
      <c r="E35" s="12">
        <v>0</v>
      </c>
      <c r="F35" s="12">
        <v>0</v>
      </c>
      <c r="G35" s="12">
        <f>SUM(C35:D35)</f>
        <v>8.3000000000000007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224.42</v>
      </c>
      <c r="D36" s="12">
        <v>32.97</v>
      </c>
      <c r="E36" s="12">
        <v>0</v>
      </c>
      <c r="F36" s="12">
        <v>0</v>
      </c>
      <c r="G36" s="12">
        <f>SUM(C36:D36)</f>
        <v>257.39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1454.78</v>
      </c>
      <c r="D40" s="11">
        <f>SUM(D41,D56,D61)</f>
        <v>4184.93</v>
      </c>
      <c r="E40" s="11">
        <v>0</v>
      </c>
      <c r="F40" s="11">
        <v>0</v>
      </c>
      <c r="G40" s="11">
        <f>SUM(C40,D40)</f>
        <v>5639.71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1454.78</v>
      </c>
      <c r="D41" s="12">
        <f>SUM(D42:D47,D52:D55)</f>
        <v>4184.93</v>
      </c>
      <c r="E41" s="12">
        <v>0</v>
      </c>
      <c r="F41" s="12">
        <v>0</v>
      </c>
      <c r="G41" s="12">
        <f t="shared" ref="G41:G63" si="1">SUM(C41:D41)</f>
        <v>5639.71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1428.78</v>
      </c>
      <c r="D46" s="12">
        <v>4184.93</v>
      </c>
      <c r="E46" s="12">
        <v>0</v>
      </c>
      <c r="F46" s="12">
        <v>0</v>
      </c>
      <c r="G46" s="12">
        <f t="shared" si="1"/>
        <v>5613.71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v>0</v>
      </c>
      <c r="G55" s="12">
        <f t="shared" si="1"/>
        <v>26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46560.75</v>
      </c>
      <c r="D64" s="13">
        <f>SUM(D40,D37,D34,D10,D6)</f>
        <v>54645.880000000005</v>
      </c>
      <c r="E64" s="13">
        <v>0</v>
      </c>
      <c r="F64" s="13">
        <v>0</v>
      </c>
      <c r="G64" s="13">
        <f>SUM(C64:D64)</f>
        <v>101206.63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100</v>
      </c>
      <c r="D65" s="11">
        <f>SUM(D66:D67)</f>
        <v>0</v>
      </c>
      <c r="E65" s="11">
        <v>0</v>
      </c>
      <c r="F65" s="11">
        <v>0</v>
      </c>
      <c r="G65" s="11">
        <f>SUM(C65,D65)</f>
        <v>100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v>0</v>
      </c>
      <c r="G67" s="12">
        <f>SUM(C67:D67)</f>
        <v>100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46660.75</v>
      </c>
      <c r="D69" s="13">
        <f>SUM(D64,D65,D68)</f>
        <v>54645.880000000005</v>
      </c>
      <c r="E69" s="13">
        <v>0</v>
      </c>
      <c r="F69" s="13">
        <v>0</v>
      </c>
      <c r="G69" s="13">
        <f>SUM(C69:D69)</f>
        <v>101306.63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6"/>
  <sheetViews>
    <sheetView workbookViewId="0">
      <selection activeCell="A5" sqref="A5:A6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" customFormat="1" ht="19.5" customHeight="1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0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>
      <c r="A5" s="28" t="s">
        <v>165</v>
      </c>
      <c r="B5" s="30" t="s">
        <v>166</v>
      </c>
      <c r="C5" s="31"/>
      <c r="D5" s="31"/>
      <c r="E5" s="31"/>
      <c r="F5" s="31"/>
      <c r="G5" s="31"/>
      <c r="H5" s="31"/>
      <c r="I5" s="31"/>
      <c r="J5" s="32"/>
    </row>
    <row r="6" spans="1:10">
      <c r="A6" s="29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8">
        <v>11741.19</v>
      </c>
      <c r="C7" s="18">
        <v>8614.19</v>
      </c>
      <c r="D7" s="18">
        <v>30.2</v>
      </c>
      <c r="E7" s="18">
        <v>180</v>
      </c>
      <c r="F7" s="18">
        <v>4271.01</v>
      </c>
      <c r="G7" s="18">
        <v>0.24</v>
      </c>
      <c r="H7" s="18">
        <v>0</v>
      </c>
      <c r="I7" s="18">
        <v>0</v>
      </c>
      <c r="J7" s="17">
        <f>I7+H7+G7+F7+E7+D7+C7+B7</f>
        <v>24836.83</v>
      </c>
    </row>
    <row r="8" spans="1:10">
      <c r="A8" s="15" t="s">
        <v>176</v>
      </c>
      <c r="B8" s="18">
        <v>2404.89</v>
      </c>
      <c r="C8" s="18">
        <v>1050.28</v>
      </c>
      <c r="D8" s="18">
        <v>0.64</v>
      </c>
      <c r="E8" s="18">
        <v>176.17</v>
      </c>
      <c r="F8" s="18">
        <v>13.31</v>
      </c>
      <c r="G8" s="18">
        <v>0</v>
      </c>
      <c r="H8" s="18">
        <v>0</v>
      </c>
      <c r="I8" s="18">
        <v>0</v>
      </c>
      <c r="J8" s="17">
        <f t="shared" ref="J8:J10" si="0">I8+H8+G8+F8+E8+D8+C8+B8</f>
        <v>3645.29</v>
      </c>
    </row>
    <row r="9" spans="1:10">
      <c r="A9" s="15" t="s">
        <v>177</v>
      </c>
      <c r="B9" s="18">
        <v>38943.54</v>
      </c>
      <c r="C9" s="18">
        <v>1336.57</v>
      </c>
      <c r="D9" s="18">
        <v>109.35</v>
      </c>
      <c r="E9" s="18">
        <v>147.37</v>
      </c>
      <c r="F9" s="18">
        <v>539.22</v>
      </c>
      <c r="G9" s="18">
        <v>0</v>
      </c>
      <c r="H9" s="18">
        <v>0</v>
      </c>
      <c r="I9" s="18">
        <v>1428.78</v>
      </c>
      <c r="J9" s="17">
        <f t="shared" si="0"/>
        <v>42504.83</v>
      </c>
    </row>
    <row r="10" spans="1:10">
      <c r="A10" s="15" t="s">
        <v>178</v>
      </c>
      <c r="B10" s="18">
        <v>0</v>
      </c>
      <c r="C10" s="18">
        <v>0</v>
      </c>
      <c r="D10" s="18">
        <v>0</v>
      </c>
      <c r="E10" s="18">
        <v>0</v>
      </c>
      <c r="F10" s="18">
        <v>13672.29</v>
      </c>
      <c r="G10" s="18">
        <v>0</v>
      </c>
      <c r="H10" s="18">
        <v>0</v>
      </c>
      <c r="I10" s="18">
        <v>12.15</v>
      </c>
      <c r="J10" s="17">
        <f t="shared" si="0"/>
        <v>13684.44</v>
      </c>
    </row>
    <row r="11" spans="1:10">
      <c r="A11" s="15"/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COLOMINA FONS, AMPARO</dc:creator>
  <cp:lastModifiedBy>Belén Agustina Beser</cp:lastModifiedBy>
  <dcterms:created xsi:type="dcterms:W3CDTF">2021-07-01T07:59:18Z</dcterms:created>
  <dcterms:modified xsi:type="dcterms:W3CDTF">2021-10-21T08:15:36Z</dcterms:modified>
</cp:coreProperties>
</file>