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0D63FDF1-E20E-4711-8CC3-14132BE4ED4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13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#REF!</definedName>
    <definedName name="areaB05b">#REF!</definedName>
    <definedName name="areaB07a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b">#REF!</definedName>
    <definedName name="areaB20c">#REF!</definedName>
    <definedName name="areaB20d">#REF!</definedName>
    <definedName name="areaB20e">#REF!</definedName>
    <definedName name="areaB20f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J8" i="13" l="1"/>
  <c r="J9" i="13"/>
  <c r="J10" i="13"/>
  <c r="J7" i="13"/>
  <c r="C60" i="3" l="1"/>
  <c r="H12" i="3" l="1"/>
  <c r="H29" i="3"/>
  <c r="F56" i="3"/>
  <c r="F39" i="3" s="1"/>
  <c r="F29" i="3"/>
  <c r="F12" i="3" s="1"/>
  <c r="E9" i="3"/>
  <c r="E29" i="3"/>
  <c r="E12" i="3" s="1"/>
  <c r="C33" i="3" l="1"/>
  <c r="C59" i="3" s="1"/>
  <c r="F33" i="3"/>
  <c r="F59" i="3" s="1"/>
  <c r="F64" i="3" s="1"/>
  <c r="H33" i="3" l="1"/>
  <c r="H59" i="3" s="1"/>
  <c r="H64" i="3" s="1"/>
  <c r="G68" i="7" l="1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6" i="7"/>
  <c r="G45" i="7"/>
  <c r="G44" i="7"/>
  <c r="G43" i="7"/>
  <c r="G42" i="7"/>
  <c r="D41" i="7"/>
  <c r="G39" i="7"/>
  <c r="G38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D17" i="7"/>
  <c r="D11" i="7" s="1"/>
  <c r="C17" i="7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0" i="5"/>
  <c r="E59" i="5"/>
  <c r="E58" i="5"/>
  <c r="E57" i="5"/>
  <c r="D56" i="5"/>
  <c r="C56" i="5"/>
  <c r="E55" i="5"/>
  <c r="E54" i="5"/>
  <c r="E53" i="5"/>
  <c r="E52" i="5"/>
  <c r="E51" i="5"/>
  <c r="E50" i="5"/>
  <c r="E49" i="5"/>
  <c r="E48" i="5"/>
  <c r="D47" i="5"/>
  <c r="C47" i="5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C41" i="4" s="1"/>
  <c r="C40" i="4" s="1"/>
  <c r="F46" i="4"/>
  <c r="F45" i="4"/>
  <c r="F44" i="4"/>
  <c r="F43" i="4"/>
  <c r="F42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D47" i="3"/>
  <c r="D40" i="3" s="1"/>
  <c r="G33" i="3"/>
  <c r="E33" i="3"/>
  <c r="E59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6" i="2"/>
  <c r="E45" i="2"/>
  <c r="E44" i="2"/>
  <c r="E43" i="2"/>
  <c r="E42" i="2"/>
  <c r="E41" i="2"/>
  <c r="H40" i="2"/>
  <c r="H39" i="2" s="1"/>
  <c r="D40" i="2"/>
  <c r="C40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D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34" i="5" l="1"/>
  <c r="E56" i="5"/>
  <c r="E47" i="2"/>
  <c r="G26" i="7"/>
  <c r="G47" i="7"/>
  <c r="E64" i="3"/>
  <c r="C40" i="1"/>
  <c r="F40" i="1" s="1"/>
  <c r="C11" i="5"/>
  <c r="E11" i="5" s="1"/>
  <c r="E47" i="5"/>
  <c r="E61" i="5"/>
  <c r="C13" i="2"/>
  <c r="G39" i="3"/>
  <c r="G60" i="6"/>
  <c r="G17" i="7"/>
  <c r="G37" i="7"/>
  <c r="E60" i="2"/>
  <c r="G12" i="2"/>
  <c r="G59" i="2" s="1"/>
  <c r="G64" i="2" s="1"/>
  <c r="D39" i="2"/>
  <c r="C13" i="1"/>
  <c r="F13" i="1" s="1"/>
  <c r="G34" i="7"/>
  <c r="G31" i="7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G6" i="7"/>
  <c r="G33" i="6"/>
  <c r="C12" i="6"/>
  <c r="G9" i="6"/>
  <c r="E26" i="5"/>
  <c r="E65" i="5"/>
  <c r="E3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F40" i="4"/>
  <c r="F41" i="4"/>
  <c r="F59" i="2"/>
  <c r="F64" i="2" s="1"/>
  <c r="C12" i="2"/>
  <c r="C39" i="2"/>
  <c r="C40" i="5" l="1"/>
  <c r="C10" i="5"/>
  <c r="C39" i="1"/>
  <c r="F39" i="1" s="1"/>
  <c r="C12" i="1"/>
  <c r="F12" i="1" s="1"/>
  <c r="D64" i="7"/>
  <c r="D69" i="7" s="1"/>
  <c r="D59" i="3"/>
  <c r="D64" i="3" s="1"/>
  <c r="E12" i="2"/>
  <c r="F11" i="4"/>
  <c r="C64" i="4"/>
  <c r="F64" i="4" s="1"/>
  <c r="D64" i="5"/>
  <c r="D69" i="5" s="1"/>
  <c r="G10" i="7"/>
  <c r="G12" i="6"/>
  <c r="E10" i="5"/>
  <c r="C64" i="7"/>
  <c r="G40" i="7"/>
  <c r="C59" i="6"/>
  <c r="G39" i="6"/>
  <c r="C64" i="5"/>
  <c r="E40" i="5"/>
  <c r="C59" i="2"/>
  <c r="E39" i="2"/>
  <c r="C59" i="1" l="1"/>
  <c r="C64" i="1" s="1"/>
  <c r="F64" i="1" s="1"/>
  <c r="C69" i="4"/>
  <c r="F69" i="4" s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F59" i="1" l="1"/>
  <c r="C64" i="3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<sst xmlns="http://schemas.openxmlformats.org/spreadsheetml/2006/main" count="939" uniqueCount="179">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</sst>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3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Calibri Light"/>
      <family val="2"/>
    </font>
  </fonts>
  <fills count="3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3">
    <xf numFmtId="0" fontId="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6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4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10" borderId="14" applyNumberFormat="0" applyAlignment="0" applyProtection="0"/>
    <xf numFmtId="0" fontId="23" fillId="11" borderId="15" applyNumberFormat="0" applyAlignment="0" applyProtection="0"/>
    <xf numFmtId="0" fontId="24" fillId="11" borderId="14" applyNumberFormat="0" applyAlignment="0" applyProtection="0"/>
    <xf numFmtId="0" fontId="25" fillId="0" borderId="16" applyNumberFormat="0" applyFill="0" applyAlignment="0" applyProtection="0"/>
    <xf numFmtId="0" fontId="26" fillId="12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31" fillId="9" borderId="0" applyNumberFormat="0" applyBorder="0" applyAlignment="0" applyProtection="0"/>
    <xf numFmtId="0" fontId="1" fillId="13" borderId="18" applyNumberFormat="0" applyFont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</cellStyleXfs>
  <cellXfs count="34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7" fillId="0" borderId="8" xfId="0" applyNumberFormat="1" applyFont="1" applyBorder="1" applyAlignment="1" applyProtection="1">
      <alignment horizontal="right"/>
      <protection locked="0"/>
    </xf>
    <xf numFmtId="49" fontId="8" fillId="5" borderId="8" xfId="0" applyNumberFormat="1" applyFont="1" applyFill="1" applyBorder="1"/>
    <xf numFmtId="49" fontId="8" fillId="2" borderId="8" xfId="0" applyNumberFormat="1" applyFont="1" applyFill="1" applyBorder="1"/>
    <xf numFmtId="49" fontId="9" fillId="2" borderId="8" xfId="0" applyNumberFormat="1" applyFont="1" applyFill="1" applyBorder="1"/>
    <xf numFmtId="0" fontId="9" fillId="2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wrapText="1"/>
    </xf>
    <xf numFmtId="49" fontId="7" fillId="4" borderId="8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49" fontId="9" fillId="2" borderId="8" xfId="0" applyNumberFormat="1" applyFont="1" applyFill="1" applyBorder="1" applyAlignment="1">
      <alignment wrapText="1"/>
    </xf>
    <xf numFmtId="164" fontId="8" fillId="5" borderId="8" xfId="0" applyNumberFormat="1" applyFont="1" applyFill="1" applyBorder="1" applyAlignment="1" applyProtection="1">
      <alignment horizontal="right" wrapText="1"/>
      <protection locked="0"/>
    </xf>
    <xf numFmtId="164" fontId="7" fillId="0" borderId="8" xfId="0" applyNumberFormat="1" applyFont="1" applyBorder="1" applyAlignment="1" applyProtection="1">
      <alignment horizontal="right" wrapText="1"/>
      <protection locked="0"/>
    </xf>
    <xf numFmtId="164" fontId="8" fillId="2" borderId="8" xfId="0" applyNumberFormat="1" applyFont="1" applyFill="1" applyBorder="1" applyAlignment="1" applyProtection="1">
      <alignment horizontal="right" wrapText="1"/>
      <protection locked="0"/>
    </xf>
    <xf numFmtId="49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wrapText="1"/>
      <protection locked="0"/>
    </xf>
    <xf numFmtId="4" fontId="12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32" fillId="38" borderId="20" xfId="0" applyNumberFormat="1" applyFont="1" applyFill="1" applyBorder="1" applyAlignment="1" applyProtection="1">
      <alignment horizontal="right" vertical="top"/>
      <protection locked="0"/>
    </xf>
    <xf numFmtId="0" fontId="9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9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</cellXfs>
  <cellStyles count="83">
    <cellStyle name="20% - Énfasis1" xfId="57" builtinId="30" customBuiltin="1"/>
    <cellStyle name="20% - Énfasis2" xfId="60" builtinId="34" customBuiltin="1"/>
    <cellStyle name="20% - Énfasis3" xfId="63" builtinId="38" customBuiltin="1"/>
    <cellStyle name="20% - Énfasis4" xfId="66" builtinId="42" customBuiltin="1"/>
    <cellStyle name="20% - Énfasis5" xfId="69" builtinId="46" customBuiltin="1"/>
    <cellStyle name="20% - Énfasis6" xfId="72" builtinId="50" customBuiltin="1"/>
    <cellStyle name="40% - Énfasis1" xfId="58" builtinId="31" customBuiltin="1"/>
    <cellStyle name="40% - Énfasis2" xfId="61" builtinId="35" customBuiltin="1"/>
    <cellStyle name="40% - Énfasis3" xfId="64" builtinId="39" customBuiltin="1"/>
    <cellStyle name="40% - Énfasis4" xfId="67" builtinId="43" customBuiltin="1"/>
    <cellStyle name="40% - Énfasis5" xfId="70" builtinId="47" customBuiltin="1"/>
    <cellStyle name="40% - Énfasis6" xfId="73" builtinId="51" customBuiltin="1"/>
    <cellStyle name="60% - Énfasis1 2" xfId="77" xr:uid="{00000000-0005-0000-0000-00000C000000}"/>
    <cellStyle name="60% - Énfasis2 2" xfId="78" xr:uid="{00000000-0005-0000-0000-00000D000000}"/>
    <cellStyle name="60% - Énfasis3 2" xfId="79" xr:uid="{00000000-0005-0000-0000-00000E000000}"/>
    <cellStyle name="60% - Énfasis4 2" xfId="80" xr:uid="{00000000-0005-0000-0000-00000F000000}"/>
    <cellStyle name="60% - Énfasis5 2" xfId="81" xr:uid="{00000000-0005-0000-0000-000010000000}"/>
    <cellStyle name="60% - Énfasis6 2" xfId="82" xr:uid="{00000000-0005-0000-0000-000011000000}"/>
    <cellStyle name="Bueno" xfId="46" builtinId="26" customBuiltin="1"/>
    <cellStyle name="Cálculo" xfId="50" builtinId="22" customBuiltin="1"/>
    <cellStyle name="Celda de comprobación" xfId="52" builtinId="23" customBuiltin="1"/>
    <cellStyle name="Celda vinculada" xfId="51" builtinId="24" customBuiltin="1"/>
    <cellStyle name="Encabezado 1" xfId="42" builtinId="16" customBuiltin="1"/>
    <cellStyle name="Encabezado 4" xfId="45" builtinId="19" customBuiltin="1"/>
    <cellStyle name="Énfasis1" xfId="56" builtinId="29" customBuiltin="1"/>
    <cellStyle name="Énfasis2" xfId="59" builtinId="33" customBuiltin="1"/>
    <cellStyle name="Énfasis3" xfId="62" builtinId="37" customBuiltin="1"/>
    <cellStyle name="Énfasis4" xfId="65" builtinId="41" customBuiltin="1"/>
    <cellStyle name="Énfasis5" xfId="68" builtinId="45" customBuiltin="1"/>
    <cellStyle name="Énfasis6" xfId="71" builtinId="49" customBuiltin="1"/>
    <cellStyle name="Entrada" xfId="48" builtinId="20" customBuiltin="1"/>
    <cellStyle name="Incorrecto" xfId="47" builtinId="27" customBuiltin="1"/>
    <cellStyle name="Millares 2" xfId="4" xr:uid="{00000000-0005-0000-0000-000020000000}"/>
    <cellStyle name="Millares 3" xfId="7" xr:uid="{00000000-0005-0000-0000-000021000000}"/>
    <cellStyle name="Millares 3 2" xfId="9" xr:uid="{00000000-0005-0000-0000-000022000000}"/>
    <cellStyle name="Millares 3 2 2" xfId="8" xr:uid="{00000000-0005-0000-0000-000023000000}"/>
    <cellStyle name="Millares 3 2 2 2" xfId="10" xr:uid="{00000000-0005-0000-0000-000024000000}"/>
    <cellStyle name="Millares 3 2 2 2 2" xfId="20" xr:uid="{00000000-0005-0000-0000-000025000000}"/>
    <cellStyle name="Millares 3 2 2 2 3" xfId="27" xr:uid="{00000000-0005-0000-0000-000026000000}"/>
    <cellStyle name="Millares 3 2 2 2 4" xfId="33" xr:uid="{00000000-0005-0000-0000-000027000000}"/>
    <cellStyle name="Millares 3 2 2 2 5" xfId="39" xr:uid="{00000000-0005-0000-0000-000028000000}"/>
    <cellStyle name="Millares 3 2 2 3" xfId="18" xr:uid="{00000000-0005-0000-0000-000029000000}"/>
    <cellStyle name="Millares 3 2 2 4" xfId="25" xr:uid="{00000000-0005-0000-0000-00002A000000}"/>
    <cellStyle name="Millares 3 2 2 5" xfId="31" xr:uid="{00000000-0005-0000-0000-00002B000000}"/>
    <cellStyle name="Millares 3 2 2 6" xfId="37" xr:uid="{00000000-0005-0000-0000-00002C000000}"/>
    <cellStyle name="Millares 3 2 3" xfId="11" xr:uid="{00000000-0005-0000-0000-00002D000000}"/>
    <cellStyle name="Millares 3 2 3 2" xfId="21" xr:uid="{00000000-0005-0000-0000-00002E000000}"/>
    <cellStyle name="Millares 3 2 3 3" xfId="28" xr:uid="{00000000-0005-0000-0000-00002F000000}"/>
    <cellStyle name="Millares 3 2 3 4" xfId="34" xr:uid="{00000000-0005-0000-0000-000030000000}"/>
    <cellStyle name="Millares 3 2 3 5" xfId="40" xr:uid="{00000000-0005-0000-0000-000031000000}"/>
    <cellStyle name="Millares 3 2 4" xfId="19" xr:uid="{00000000-0005-0000-0000-000032000000}"/>
    <cellStyle name="Millares 3 2 5" xfId="26" xr:uid="{00000000-0005-0000-0000-000033000000}"/>
    <cellStyle name="Millares 3 2 6" xfId="32" xr:uid="{00000000-0005-0000-0000-000034000000}"/>
    <cellStyle name="Millares 3 2 7" xfId="38" xr:uid="{00000000-0005-0000-0000-000035000000}"/>
    <cellStyle name="Millares 3 3" xfId="17" xr:uid="{00000000-0005-0000-0000-000036000000}"/>
    <cellStyle name="Millares 3 4" xfId="24" xr:uid="{00000000-0005-0000-0000-000037000000}"/>
    <cellStyle name="Millares 3 5" xfId="30" xr:uid="{00000000-0005-0000-0000-000038000000}"/>
    <cellStyle name="Millares 3 6" xfId="36" xr:uid="{00000000-0005-0000-0000-000039000000}"/>
    <cellStyle name="Neutral 2" xfId="75" xr:uid="{00000000-0005-0000-0000-00003A000000}"/>
    <cellStyle name="Normal" xfId="0" builtinId="0"/>
    <cellStyle name="Normal 10" xfId="22" xr:uid="{00000000-0005-0000-0000-00003C000000}"/>
    <cellStyle name="Normal 11" xfId="74" xr:uid="{00000000-0005-0000-0000-00003D000000}"/>
    <cellStyle name="Normal 2" xfId="5" xr:uid="{00000000-0005-0000-0000-00003E000000}"/>
    <cellStyle name="Normal 3" xfId="1" xr:uid="{00000000-0005-0000-0000-000040000000}"/>
    <cellStyle name="Normal 3 2" xfId="12" xr:uid="{00000000-0005-0000-0000-000041000000}"/>
    <cellStyle name="Normal 4" xfId="6" xr:uid="{00000000-0005-0000-0000-000042000000}"/>
    <cellStyle name="Normal 4 2" xfId="16" xr:uid="{00000000-0005-0000-0000-000043000000}"/>
    <cellStyle name="Normal 4 3" xfId="23" xr:uid="{00000000-0005-0000-0000-000044000000}"/>
    <cellStyle name="Normal 4 4" xfId="29" xr:uid="{00000000-0005-0000-0000-000045000000}"/>
    <cellStyle name="Normal 4 5" xfId="35" xr:uid="{00000000-0005-0000-0000-000046000000}"/>
    <cellStyle name="Normal 5" xfId="2" xr:uid="{00000000-0005-0000-0000-000047000000}"/>
    <cellStyle name="Normal 6" xfId="3" xr:uid="{00000000-0005-0000-0000-000048000000}"/>
    <cellStyle name="Normal 7" xfId="13" xr:uid="{00000000-0005-0000-0000-000049000000}"/>
    <cellStyle name="Normal 8" xfId="14" xr:uid="{00000000-0005-0000-0000-00004A000000}"/>
    <cellStyle name="Normal 9" xfId="15" xr:uid="{00000000-0005-0000-0000-00004B000000}"/>
    <cellStyle name="Notas 2" xfId="76" xr:uid="{00000000-0005-0000-0000-00004C000000}"/>
    <cellStyle name="Salida" xfId="49" builtinId="21" customBuiltin="1"/>
    <cellStyle name="Texto de advertencia" xfId="53" builtinId="11" customBuiltin="1"/>
    <cellStyle name="Texto explicativo" xfId="54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5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ser/Desktop/portal%20de%20transparencia/pmp/PMP-0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895</v>
          </cell>
          <cell r="C8">
            <v>2697.63</v>
          </cell>
          <cell r="D8">
            <v>123</v>
          </cell>
          <cell r="E8">
            <v>61.569999999999993</v>
          </cell>
          <cell r="F8">
            <v>1018</v>
          </cell>
          <cell r="G8">
            <v>2759.2</v>
          </cell>
          <cell r="H8">
            <v>0</v>
          </cell>
          <cell r="I8">
            <v>0</v>
          </cell>
          <cell r="J8">
            <v>448</v>
          </cell>
          <cell r="K8">
            <v>602.21</v>
          </cell>
          <cell r="L8">
            <v>64</v>
          </cell>
          <cell r="M8">
            <v>20.450000000000003</v>
          </cell>
          <cell r="N8">
            <v>512</v>
          </cell>
          <cell r="O8">
            <v>622.66</v>
          </cell>
          <cell r="P8">
            <v>15.06</v>
          </cell>
          <cell r="Q8">
            <v>5.62</v>
          </cell>
          <cell r="R8">
            <v>13.32</v>
          </cell>
          <cell r="S8" t="str">
            <v/>
          </cell>
        </row>
        <row r="9">
          <cell r="B9">
            <v>373</v>
          </cell>
          <cell r="C9">
            <v>1277.05</v>
          </cell>
          <cell r="D9">
            <v>63</v>
          </cell>
          <cell r="E9">
            <v>21.13</v>
          </cell>
          <cell r="F9">
            <v>436</v>
          </cell>
          <cell r="G9">
            <v>1298.18</v>
          </cell>
          <cell r="H9">
            <v>0</v>
          </cell>
          <cell r="I9">
            <v>0</v>
          </cell>
          <cell r="J9">
            <v>120</v>
          </cell>
          <cell r="K9">
            <v>405.21</v>
          </cell>
          <cell r="L9">
            <v>44</v>
          </cell>
          <cell r="M9">
            <v>8.3800000000000008</v>
          </cell>
          <cell r="N9">
            <v>164</v>
          </cell>
          <cell r="O9">
            <v>413.59</v>
          </cell>
          <cell r="P9">
            <v>11.58</v>
          </cell>
          <cell r="Q9">
            <v>2.23</v>
          </cell>
          <cell r="R9">
            <v>9.32</v>
          </cell>
          <cell r="S9" t="str">
            <v/>
          </cell>
        </row>
        <row r="10">
          <cell r="B10">
            <v>522</v>
          </cell>
          <cell r="C10">
            <v>1420.58</v>
          </cell>
          <cell r="D10">
            <v>60</v>
          </cell>
          <cell r="E10">
            <v>40.44</v>
          </cell>
          <cell r="F10">
            <v>582</v>
          </cell>
          <cell r="G10">
            <v>1461.02</v>
          </cell>
          <cell r="H10">
            <v>0</v>
          </cell>
          <cell r="I10">
            <v>0</v>
          </cell>
          <cell r="J10">
            <v>328</v>
          </cell>
          <cell r="K10">
            <v>197</v>
          </cell>
          <cell r="L10">
            <v>20</v>
          </cell>
          <cell r="M10">
            <v>12.07</v>
          </cell>
          <cell r="N10">
            <v>348</v>
          </cell>
          <cell r="O10">
            <v>209.07</v>
          </cell>
          <cell r="P10">
            <v>18.149999999999999</v>
          </cell>
          <cell r="Q10">
            <v>12.34</v>
          </cell>
          <cell r="R10">
            <v>17.420000000000002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B14" sqref="B14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20" t="s">
        <v>0</v>
      </c>
      <c r="B1" s="21"/>
      <c r="C1" s="21"/>
      <c r="D1" s="21"/>
      <c r="E1" s="21"/>
      <c r="F1" s="22"/>
    </row>
    <row r="2" spans="1:6" s="1" customFormat="1" ht="19.5" customHeight="1">
      <c r="A2" s="23"/>
      <c r="B2" s="24"/>
      <c r="C2" s="24"/>
      <c r="D2" s="24"/>
      <c r="E2" s="24"/>
      <c r="F2" s="25"/>
    </row>
    <row r="3" spans="1:6" s="1" customFormat="1" ht="19.5" customHeight="1">
      <c r="A3" s="26"/>
      <c r="B3" s="27"/>
      <c r="C3" s="27"/>
      <c r="D3" s="27"/>
      <c r="E3" s="27"/>
      <c r="F3" s="27"/>
    </row>
    <row r="4" spans="1:6" ht="19.5" customHeight="1">
      <c r="A4" s="28" t="s">
        <v>1</v>
      </c>
      <c r="B4" s="28"/>
      <c r="C4" s="28"/>
      <c r="D4" s="28"/>
      <c r="E4" s="28"/>
      <c r="F4" s="28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10381.530000000001</v>
      </c>
      <c r="D6" s="11">
        <v>0</v>
      </c>
      <c r="E6" s="11">
        <v>0</v>
      </c>
      <c r="F6" s="11">
        <f t="shared" ref="F6:F64" si="0">C6</f>
        <v>10381.530000000001</v>
      </c>
    </row>
    <row r="7" spans="1:6" ht="15.75" thickBot="1">
      <c r="A7" s="8" t="s">
        <v>9</v>
      </c>
      <c r="B7" s="8" t="s">
        <v>10</v>
      </c>
      <c r="C7" s="12">
        <v>1577.42</v>
      </c>
      <c r="D7" s="12">
        <v>0</v>
      </c>
      <c r="E7" s="12">
        <v>0</v>
      </c>
      <c r="F7" s="12">
        <f t="shared" si="0"/>
        <v>1577.42</v>
      </c>
    </row>
    <row r="8" spans="1:6" ht="15.75" thickBot="1">
      <c r="A8" s="7" t="s">
        <v>11</v>
      </c>
      <c r="B8" s="7" t="s">
        <v>12</v>
      </c>
      <c r="C8" s="16">
        <v>1927.9699999999998</v>
      </c>
      <c r="D8" s="11">
        <v>0</v>
      </c>
      <c r="E8" s="11">
        <v>0</v>
      </c>
      <c r="F8" s="11">
        <f t="shared" si="0"/>
        <v>1927.9699999999998</v>
      </c>
    </row>
    <row r="9" spans="1:6" ht="15.75" thickBot="1">
      <c r="A9" s="7" t="s">
        <v>13</v>
      </c>
      <c r="B9" s="7" t="s">
        <v>14</v>
      </c>
      <c r="C9" s="16">
        <f>SUM(C10:C11)</f>
        <v>2.72</v>
      </c>
      <c r="D9" s="11">
        <v>0</v>
      </c>
      <c r="E9" s="11">
        <v>0</v>
      </c>
      <c r="F9" s="11">
        <f t="shared" si="0"/>
        <v>2.72</v>
      </c>
    </row>
    <row r="10" spans="1:6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f t="shared" si="0"/>
        <v>0</v>
      </c>
    </row>
    <row r="11" spans="1:6" ht="15.75" thickBot="1">
      <c r="A11" s="8" t="s">
        <v>17</v>
      </c>
      <c r="B11" s="8" t="s">
        <v>18</v>
      </c>
      <c r="C11" s="12">
        <v>2.72</v>
      </c>
      <c r="D11" s="12">
        <v>0</v>
      </c>
      <c r="E11" s="12">
        <v>0</v>
      </c>
      <c r="F11" s="12">
        <f t="shared" si="0"/>
        <v>2.72</v>
      </c>
    </row>
    <row r="12" spans="1:6" ht="15.75" thickBot="1">
      <c r="A12" s="7" t="s">
        <v>19</v>
      </c>
      <c r="B12" s="7" t="s">
        <v>20</v>
      </c>
      <c r="C12" s="16">
        <f>SUM(C13,C29)</f>
        <v>103.55</v>
      </c>
      <c r="D12" s="11">
        <v>0</v>
      </c>
      <c r="E12" s="11">
        <v>0</v>
      </c>
      <c r="F12" s="11">
        <f t="shared" si="0"/>
        <v>103.55</v>
      </c>
    </row>
    <row r="13" spans="1:6">
      <c r="A13" s="8" t="s">
        <v>21</v>
      </c>
      <c r="B13" s="8" t="s">
        <v>22</v>
      </c>
      <c r="C13" s="12">
        <f>SUM(C14:C20,C25:C28)</f>
        <v>51</v>
      </c>
      <c r="D13" s="12">
        <v>0</v>
      </c>
      <c r="E13" s="12">
        <v>0</v>
      </c>
      <c r="F13" s="12">
        <f t="shared" si="0"/>
        <v>51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51</v>
      </c>
      <c r="D20" s="12">
        <v>0</v>
      </c>
      <c r="E20" s="12">
        <v>0</v>
      </c>
      <c r="F20" s="12">
        <f t="shared" si="0"/>
        <v>51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51</v>
      </c>
      <c r="D22" s="12">
        <v>0</v>
      </c>
      <c r="E22" s="12">
        <v>0</v>
      </c>
      <c r="F22" s="12">
        <f t="shared" si="0"/>
        <v>51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52.55</v>
      </c>
      <c r="D29" s="12">
        <v>0</v>
      </c>
      <c r="E29" s="12">
        <v>0</v>
      </c>
      <c r="F29" s="12">
        <f t="shared" si="0"/>
        <v>52.55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52.55</v>
      </c>
      <c r="D31" s="12">
        <v>0</v>
      </c>
      <c r="E31" s="12">
        <v>0</v>
      </c>
      <c r="F31" s="12">
        <f t="shared" si="0"/>
        <v>52.55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3132.9300000000003</v>
      </c>
      <c r="D33" s="11">
        <v>0</v>
      </c>
      <c r="E33" s="11">
        <v>0</v>
      </c>
      <c r="F33" s="11">
        <f t="shared" si="0"/>
        <v>3132.9300000000003</v>
      </c>
    </row>
    <row r="34" spans="1:6">
      <c r="A34" s="8" t="s">
        <v>47</v>
      </c>
      <c r="B34" s="8" t="s">
        <v>48</v>
      </c>
      <c r="C34" s="12">
        <v>914.23</v>
      </c>
      <c r="D34" s="12">
        <v>0</v>
      </c>
      <c r="E34" s="12">
        <v>0</v>
      </c>
      <c r="F34" s="12">
        <f t="shared" si="0"/>
        <v>914.23</v>
      </c>
    </row>
    <row r="35" spans="1:6">
      <c r="A35" s="8" t="s">
        <v>49</v>
      </c>
      <c r="B35" s="8" t="s">
        <v>50</v>
      </c>
      <c r="C35" s="12">
        <v>6.64</v>
      </c>
      <c r="D35" s="12">
        <v>0</v>
      </c>
      <c r="E35" s="12">
        <v>0</v>
      </c>
      <c r="F35" s="12">
        <f t="shared" si="0"/>
        <v>6.64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2212.0600000000004</v>
      </c>
      <c r="D38" s="12">
        <v>0</v>
      </c>
      <c r="E38" s="12">
        <v>0</v>
      </c>
      <c r="F38" s="12">
        <f t="shared" si="0"/>
        <v>2212.0600000000004</v>
      </c>
    </row>
    <row r="39" spans="1:6" ht="15.75" thickBot="1">
      <c r="A39" s="7" t="s">
        <v>57</v>
      </c>
      <c r="B39" s="7" t="s">
        <v>58</v>
      </c>
      <c r="C39" s="16">
        <f>SUM(C40,C56)</f>
        <v>0</v>
      </c>
      <c r="D39" s="11">
        <v>0</v>
      </c>
      <c r="E39" s="11">
        <v>0</v>
      </c>
      <c r="F39" s="11">
        <f t="shared" si="0"/>
        <v>0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9" t="s">
        <v>23</v>
      </c>
      <c r="B59" s="10" t="s">
        <v>61</v>
      </c>
      <c r="C59" s="13">
        <f>SUM(C39,C33,C32,C12,C9,C8,C6)</f>
        <v>15548.7</v>
      </c>
      <c r="D59" s="13">
        <v>0</v>
      </c>
      <c r="E59" s="13">
        <v>0</v>
      </c>
      <c r="F59" s="13">
        <f t="shared" si="0"/>
        <v>15548.7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f t="shared" si="0"/>
        <v>0</v>
      </c>
    </row>
    <row r="64" spans="1:6">
      <c r="A64" s="4" t="s">
        <v>23</v>
      </c>
      <c r="B64" s="5" t="s">
        <v>70</v>
      </c>
      <c r="C64" s="13">
        <f>SUM(C59,C60,C63)</f>
        <v>15548.7</v>
      </c>
      <c r="D64" s="13">
        <v>0</v>
      </c>
      <c r="E64" s="13">
        <v>0</v>
      </c>
      <c r="F64" s="13">
        <f t="shared" si="0"/>
        <v>15548.7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C31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20" t="s">
        <v>71</v>
      </c>
      <c r="B1" s="21"/>
      <c r="C1" s="21"/>
      <c r="D1" s="21"/>
      <c r="E1" s="21"/>
      <c r="F1" s="21"/>
      <c r="G1" s="21"/>
      <c r="H1" s="22"/>
    </row>
    <row r="2" spans="1:8" s="1" customFormat="1" ht="19.5" customHeight="1">
      <c r="A2" s="23"/>
      <c r="B2" s="24"/>
      <c r="C2" s="24"/>
      <c r="D2" s="24"/>
      <c r="E2" s="24"/>
      <c r="F2" s="24"/>
      <c r="G2" s="24"/>
      <c r="H2" s="25"/>
    </row>
    <row r="3" spans="1:8" s="1" customFormat="1" ht="19.5" customHeight="1">
      <c r="A3" s="26"/>
      <c r="B3" s="27"/>
      <c r="C3" s="27"/>
      <c r="D3" s="27"/>
      <c r="E3" s="27"/>
      <c r="F3" s="27"/>
      <c r="G3" s="27"/>
      <c r="H3" s="27"/>
    </row>
    <row r="4" spans="1:8" ht="19.5" customHeight="1">
      <c r="A4" s="28" t="s">
        <v>1</v>
      </c>
      <c r="B4" s="28"/>
      <c r="C4" s="28"/>
      <c r="D4" s="28"/>
      <c r="E4" s="28"/>
      <c r="F4" s="28"/>
      <c r="G4" s="28"/>
      <c r="H4" s="28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443.73</v>
      </c>
      <c r="E6" s="11">
        <f t="shared" ref="E6:E64" si="0">SUM(C6,D6)</f>
        <v>72359.28</v>
      </c>
      <c r="F6" s="11">
        <v>0</v>
      </c>
      <c r="G6" s="11">
        <v>70015.820000000007</v>
      </c>
      <c r="H6" s="11">
        <v>70015.820000000007</v>
      </c>
    </row>
    <row r="7" spans="1:8">
      <c r="A7" s="8" t="s">
        <v>9</v>
      </c>
      <c r="B7" s="8" t="s">
        <v>10</v>
      </c>
      <c r="C7" s="12">
        <v>9147.2099999999991</v>
      </c>
      <c r="D7" s="12">
        <v>24.8</v>
      </c>
      <c r="E7" s="12">
        <f t="shared" si="0"/>
        <v>9172.0099999999984</v>
      </c>
      <c r="F7" s="12">
        <v>0</v>
      </c>
      <c r="G7" s="12">
        <v>9172</v>
      </c>
      <c r="H7" s="12">
        <v>9172</v>
      </c>
    </row>
    <row r="8" spans="1:8">
      <c r="A8" s="7" t="s">
        <v>11</v>
      </c>
      <c r="B8" s="7" t="s">
        <v>12</v>
      </c>
      <c r="C8" s="11">
        <v>20048.66</v>
      </c>
      <c r="D8" s="11">
        <v>155.07</v>
      </c>
      <c r="E8" s="11">
        <f t="shared" si="0"/>
        <v>20203.73</v>
      </c>
      <c r="F8" s="11">
        <v>0</v>
      </c>
      <c r="G8" s="11">
        <v>11264.320000000002</v>
      </c>
      <c r="H8" s="11">
        <v>11074.260000000002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0.52</v>
      </c>
      <c r="E9" s="11">
        <f t="shared" si="0"/>
        <v>335.94</v>
      </c>
      <c r="F9" s="11">
        <f t="shared" si="1"/>
        <v>0</v>
      </c>
      <c r="G9" s="11">
        <f t="shared" si="1"/>
        <v>2.72</v>
      </c>
      <c r="H9" s="11">
        <f t="shared" si="1"/>
        <v>2.72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28.06</v>
      </c>
      <c r="D11" s="12">
        <v>0.52</v>
      </c>
      <c r="E11" s="12">
        <f t="shared" si="0"/>
        <v>28.58</v>
      </c>
      <c r="F11" s="12">
        <v>0</v>
      </c>
      <c r="G11" s="12">
        <v>2.72</v>
      </c>
      <c r="H11" s="12">
        <v>2.72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380.36</v>
      </c>
      <c r="E12" s="11">
        <f t="shared" si="0"/>
        <v>1300</v>
      </c>
      <c r="F12" s="11">
        <f t="shared" si="2"/>
        <v>0</v>
      </c>
      <c r="G12" s="11">
        <f t="shared" si="2"/>
        <v>284.72000000000003</v>
      </c>
      <c r="H12" s="11">
        <f t="shared" si="2"/>
        <v>284.72000000000003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51</v>
      </c>
      <c r="H13" s="12">
        <f t="shared" si="3"/>
        <v>51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51</v>
      </c>
      <c r="H20" s="12">
        <f t="shared" si="4"/>
        <v>51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51</v>
      </c>
      <c r="H22" s="12">
        <v>51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380.36</v>
      </c>
      <c r="E29" s="12">
        <f t="shared" si="0"/>
        <v>952.15</v>
      </c>
      <c r="F29" s="12">
        <f t="shared" si="5"/>
        <v>0</v>
      </c>
      <c r="G29" s="12">
        <f t="shared" si="5"/>
        <v>233.72000000000003</v>
      </c>
      <c r="H29" s="12">
        <f t="shared" si="5"/>
        <v>233.72000000000003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380.36</v>
      </c>
      <c r="E31" s="12">
        <f t="shared" si="0"/>
        <v>952.15</v>
      </c>
      <c r="F31" s="12">
        <v>0</v>
      </c>
      <c r="G31" s="12">
        <v>233.72000000000003</v>
      </c>
      <c r="H31" s="12">
        <v>233.72000000000003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5397.83</v>
      </c>
      <c r="E33" s="11">
        <f t="shared" si="0"/>
        <v>24746.25</v>
      </c>
      <c r="F33" s="11">
        <f t="shared" si="6"/>
        <v>0</v>
      </c>
      <c r="G33" s="11">
        <f t="shared" si="6"/>
        <v>13326.080000000002</v>
      </c>
      <c r="H33" s="11">
        <f t="shared" si="6"/>
        <v>12685.93</v>
      </c>
    </row>
    <row r="34" spans="1:8">
      <c r="A34" s="8" t="s">
        <v>47</v>
      </c>
      <c r="B34" s="8" t="s">
        <v>48</v>
      </c>
      <c r="C34" s="12">
        <v>4573</v>
      </c>
      <c r="D34" s="12">
        <v>0</v>
      </c>
      <c r="E34" s="12">
        <f t="shared" si="0"/>
        <v>4573</v>
      </c>
      <c r="F34" s="12">
        <v>0</v>
      </c>
      <c r="G34" s="19">
        <v>1401.41</v>
      </c>
      <c r="H34" s="19">
        <v>1401.41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6.64</v>
      </c>
      <c r="H35" s="12">
        <v>6.64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5397.83</v>
      </c>
      <c r="E38" s="12">
        <f t="shared" si="0"/>
        <v>19578.299999999996</v>
      </c>
      <c r="F38" s="12">
        <v>0</v>
      </c>
      <c r="G38" s="12">
        <v>11918.03</v>
      </c>
      <c r="H38" s="12">
        <v>11277.880000000001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0</v>
      </c>
      <c r="E39" s="11">
        <f t="shared" si="0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0</v>
      </c>
      <c r="E56" s="12">
        <f t="shared" si="0"/>
        <v>0</v>
      </c>
      <c r="F56" s="12">
        <f t="shared" si="10"/>
        <v>0</v>
      </c>
      <c r="G56" s="12">
        <f t="shared" si="10"/>
        <v>0</v>
      </c>
      <c r="H56" s="12">
        <f t="shared" si="10"/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6377.51</v>
      </c>
      <c r="E59" s="13">
        <f t="shared" si="0"/>
        <v>118945.2</v>
      </c>
      <c r="F59" s="13">
        <f t="shared" si="11"/>
        <v>0</v>
      </c>
      <c r="G59" s="13">
        <f t="shared" si="11"/>
        <v>94893.66</v>
      </c>
      <c r="H59" s="13">
        <f t="shared" si="11"/>
        <v>94063.450000000012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6377.51</v>
      </c>
      <c r="E64" s="13">
        <f t="shared" si="0"/>
        <v>120447.51</v>
      </c>
      <c r="F64" s="13">
        <f t="shared" si="13"/>
        <v>0</v>
      </c>
      <c r="G64" s="13">
        <f t="shared" si="13"/>
        <v>94893.66</v>
      </c>
      <c r="H64" s="13">
        <f t="shared" si="13"/>
        <v>94063.450000000012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31" workbookViewId="0">
      <selection activeCell="H38" sqref="H3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20" t="s">
        <v>82</v>
      </c>
      <c r="B1" s="21"/>
      <c r="C1" s="21"/>
      <c r="D1" s="21"/>
      <c r="E1" s="21"/>
      <c r="F1" s="21"/>
      <c r="G1" s="21"/>
      <c r="H1" s="22"/>
    </row>
    <row r="2" spans="1:8" s="1" customFormat="1" ht="19.5" customHeight="1">
      <c r="A2" s="23"/>
      <c r="B2" s="24"/>
      <c r="C2" s="24"/>
      <c r="D2" s="24"/>
      <c r="E2" s="24"/>
      <c r="F2" s="24"/>
      <c r="G2" s="24"/>
      <c r="H2" s="25"/>
    </row>
    <row r="3" spans="1:8" s="1" customFormat="1" ht="19.5" customHeight="1">
      <c r="A3" s="26"/>
      <c r="B3" s="27"/>
      <c r="C3" s="27"/>
      <c r="D3" s="27"/>
      <c r="E3" s="27"/>
      <c r="F3" s="27"/>
      <c r="G3" s="27"/>
      <c r="H3" s="27"/>
    </row>
    <row r="4" spans="1:8" ht="19.5" customHeight="1">
      <c r="A4" s="28" t="s">
        <v>1</v>
      </c>
      <c r="B4" s="28"/>
      <c r="C4" s="28"/>
      <c r="D4" s="28"/>
      <c r="E4" s="28"/>
      <c r="F4" s="28"/>
      <c r="G4" s="28"/>
      <c r="H4" s="28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8.51</v>
      </c>
      <c r="E6" s="11">
        <v>0</v>
      </c>
      <c r="F6" s="11">
        <v>0</v>
      </c>
      <c r="G6" s="11">
        <v>435.22</v>
      </c>
      <c r="H6" s="11">
        <v>0</v>
      </c>
    </row>
    <row r="7" spans="1:8">
      <c r="A7" s="8" t="s">
        <v>9</v>
      </c>
      <c r="B7" s="8" t="s">
        <v>10</v>
      </c>
      <c r="C7" s="12">
        <v>0</v>
      </c>
      <c r="D7" s="12">
        <v>2.04</v>
      </c>
      <c r="E7" s="12">
        <v>0</v>
      </c>
      <c r="F7" s="12">
        <v>0</v>
      </c>
      <c r="G7" s="12">
        <v>22.76</v>
      </c>
      <c r="H7" s="12">
        <v>0</v>
      </c>
    </row>
    <row r="8" spans="1:8">
      <c r="A8" s="7" t="s">
        <v>11</v>
      </c>
      <c r="B8" s="7" t="s">
        <v>12</v>
      </c>
      <c r="C8" s="11">
        <v>0</v>
      </c>
      <c r="D8" s="11">
        <v>-124.66</v>
      </c>
      <c r="E8" s="11">
        <v>1</v>
      </c>
      <c r="F8" s="11">
        <v>10</v>
      </c>
      <c r="G8" s="11">
        <v>268.73</v>
      </c>
      <c r="H8" s="11">
        <v>0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0.52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0.52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F12" si="2">SUM(D13,D29)</f>
        <v>1.2</v>
      </c>
      <c r="E12" s="11">
        <f t="shared" si="2"/>
        <v>0</v>
      </c>
      <c r="F12" s="11">
        <f t="shared" si="2"/>
        <v>0</v>
      </c>
      <c r="G12" s="11">
        <f t="shared" ref="G12:H12" si="3">SUM(G13,G29)</f>
        <v>379.16</v>
      </c>
      <c r="H12" s="11">
        <f t="shared" si="3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4">SUM(D14:D20,D25:D28)</f>
        <v>0</v>
      </c>
      <c r="E13" s="12">
        <v>0</v>
      </c>
      <c r="F13" s="12">
        <v>0</v>
      </c>
      <c r="G13" s="12">
        <f t="shared" ref="G13" si="5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6">SUM(D21:D24)</f>
        <v>0</v>
      </c>
      <c r="E20" s="12">
        <v>0</v>
      </c>
      <c r="F20" s="12">
        <v>0</v>
      </c>
      <c r="G20" s="12">
        <f t="shared" ref="G20" si="7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F29" si="8">SUM(D30:D31)</f>
        <v>1.2</v>
      </c>
      <c r="E29" s="12">
        <f t="shared" si="8"/>
        <v>0</v>
      </c>
      <c r="F29" s="12">
        <f t="shared" si="8"/>
        <v>0</v>
      </c>
      <c r="G29" s="12">
        <f t="shared" ref="G29:H29" si="9">SUM(G30:G31)</f>
        <v>379.16</v>
      </c>
      <c r="H29" s="12">
        <f t="shared" si="9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1.2</v>
      </c>
      <c r="E31" s="12">
        <v>0</v>
      </c>
      <c r="F31" s="12">
        <v>0</v>
      </c>
      <c r="G31" s="12">
        <v>379.16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F33" si="10">SUM(C34:C38)</f>
        <v>0</v>
      </c>
      <c r="D33" s="11">
        <f t="shared" si="10"/>
        <v>114.43</v>
      </c>
      <c r="E33" s="11">
        <f t="shared" si="10"/>
        <v>162.32</v>
      </c>
      <c r="F33" s="11">
        <f t="shared" si="10"/>
        <v>0</v>
      </c>
      <c r="G33" s="11">
        <f t="shared" ref="G33:H33" si="11">SUM(G34:G38)</f>
        <v>5210.03</v>
      </c>
      <c r="H33" s="11">
        <f t="shared" si="11"/>
        <v>-88.95</v>
      </c>
    </row>
    <row r="34" spans="1:8">
      <c r="A34" s="8" t="s">
        <v>47</v>
      </c>
      <c r="B34" s="8" t="s">
        <v>48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0</v>
      </c>
      <c r="D38" s="12">
        <v>114.43</v>
      </c>
      <c r="E38" s="12">
        <v>162.32</v>
      </c>
      <c r="F38" s="12">
        <v>0</v>
      </c>
      <c r="G38" s="12">
        <v>5210.03</v>
      </c>
      <c r="H38" s="12">
        <v>-88.95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F39" si="12">SUM(D40,D56)</f>
        <v>0</v>
      </c>
      <c r="E39" s="11">
        <v>0</v>
      </c>
      <c r="F39" s="11">
        <f t="shared" si="12"/>
        <v>0</v>
      </c>
      <c r="G39" s="11">
        <f t="shared" ref="G39" si="13">SUM(G40,G56)</f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4">SUM(D41:D47,D52:D55)</f>
        <v>0</v>
      </c>
      <c r="E40" s="12">
        <v>0</v>
      </c>
      <c r="F40" s="12">
        <v>0</v>
      </c>
      <c r="G40" s="12">
        <f t="shared" ref="G40" si="15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6">SUM(D48:D51)</f>
        <v>0</v>
      </c>
      <c r="E47" s="12">
        <v>0</v>
      </c>
      <c r="F47" s="12">
        <v>0</v>
      </c>
      <c r="G47" s="12">
        <f t="shared" ref="G47" si="17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F56" si="18">SUM(D57:D58)</f>
        <v>0</v>
      </c>
      <c r="E56" s="12">
        <v>0</v>
      </c>
      <c r="F56" s="12">
        <f t="shared" si="18"/>
        <v>0</v>
      </c>
      <c r="G56" s="12">
        <f t="shared" ref="G56" si="19">SUM(G57:G58)</f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F59" si="20">SUM(C39,C33,C32,C12,C9,C8,C6)</f>
        <v>0</v>
      </c>
      <c r="D59" s="13">
        <f t="shared" si="20"/>
        <v>0</v>
      </c>
      <c r="E59" s="13">
        <f t="shared" si="20"/>
        <v>163.32</v>
      </c>
      <c r="F59" s="13">
        <f t="shared" si="20"/>
        <v>10</v>
      </c>
      <c r="G59" s="13">
        <f t="shared" ref="G59:H59" si="21">SUM(G39,G33,G32,G12,G9,G8,G6)</f>
        <v>6293.14</v>
      </c>
      <c r="H59" s="13">
        <f t="shared" si="21"/>
        <v>-88.95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22">SUM(D61:D62)</f>
        <v>0</v>
      </c>
      <c r="E60" s="11">
        <f t="shared" si="22"/>
        <v>0</v>
      </c>
      <c r="F60" s="11">
        <v>0</v>
      </c>
      <c r="G60" s="11">
        <f t="shared" ref="G60" si="23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F64" si="24">SUM(C59,C60,C63)</f>
        <v>0</v>
      </c>
      <c r="D64" s="13">
        <f t="shared" si="24"/>
        <v>0</v>
      </c>
      <c r="E64" s="13">
        <f t="shared" si="24"/>
        <v>163.32</v>
      </c>
      <c r="F64" s="13">
        <f t="shared" si="24"/>
        <v>10</v>
      </c>
      <c r="G64" s="13">
        <f t="shared" ref="G64:H64" si="25">SUM(G59,G60,G63)</f>
        <v>6293.14</v>
      </c>
      <c r="H64" s="13">
        <f t="shared" si="25"/>
        <v>-88.95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7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20" t="s">
        <v>90</v>
      </c>
      <c r="B1" s="21"/>
      <c r="C1" s="21"/>
      <c r="D1" s="21"/>
      <c r="E1" s="21"/>
      <c r="F1" s="22"/>
    </row>
    <row r="2" spans="1:6" s="1" customFormat="1" ht="19.5" customHeight="1">
      <c r="A2" s="23"/>
      <c r="B2" s="24"/>
      <c r="C2" s="24"/>
      <c r="D2" s="24"/>
      <c r="E2" s="24"/>
      <c r="F2" s="25"/>
    </row>
    <row r="3" spans="1:6" s="1" customFormat="1" ht="19.5" customHeight="1">
      <c r="A3" s="26"/>
      <c r="B3" s="27"/>
      <c r="C3" s="27"/>
      <c r="D3" s="27"/>
      <c r="E3" s="27"/>
      <c r="F3" s="27"/>
    </row>
    <row r="4" spans="1:6" ht="19.5" customHeight="1">
      <c r="A4" s="28" t="s">
        <v>1</v>
      </c>
      <c r="B4" s="28"/>
      <c r="C4" s="28"/>
      <c r="D4" s="28"/>
      <c r="E4" s="28"/>
      <c r="F4" s="28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619.21999999999991</v>
      </c>
      <c r="D6" s="11">
        <v>0</v>
      </c>
      <c r="E6" s="11">
        <v>0</v>
      </c>
      <c r="F6" s="11">
        <f>C6</f>
        <v>619.21999999999991</v>
      </c>
    </row>
    <row r="7" spans="1:6">
      <c r="A7" s="8" t="s">
        <v>15</v>
      </c>
      <c r="B7" s="8" t="s">
        <v>94</v>
      </c>
      <c r="C7" s="12">
        <v>294.02999999999997</v>
      </c>
      <c r="D7" s="12">
        <v>0</v>
      </c>
      <c r="E7" s="12">
        <v>0</v>
      </c>
      <c r="F7" s="12">
        <f>C7</f>
        <v>294.02999999999997</v>
      </c>
    </row>
    <row r="8" spans="1:6">
      <c r="A8" s="8" t="s">
        <v>95</v>
      </c>
      <c r="B8" s="8" t="s">
        <v>96</v>
      </c>
      <c r="C8" s="12">
        <v>323.01</v>
      </c>
      <c r="D8" s="12">
        <v>0</v>
      </c>
      <c r="E8" s="12">
        <v>0</v>
      </c>
      <c r="F8" s="12">
        <f>C8</f>
        <v>323.01</v>
      </c>
    </row>
    <row r="9" spans="1:6">
      <c r="A9" s="8" t="s">
        <v>97</v>
      </c>
      <c r="B9" s="8" t="s">
        <v>98</v>
      </c>
      <c r="C9" s="12">
        <v>2.1800000000000002</v>
      </c>
      <c r="D9" s="12">
        <v>0</v>
      </c>
      <c r="E9" s="12">
        <v>0</v>
      </c>
      <c r="F9" s="12">
        <f>C9</f>
        <v>2.1800000000000002</v>
      </c>
    </row>
    <row r="10" spans="1:6">
      <c r="A10" s="7" t="s">
        <v>19</v>
      </c>
      <c r="B10" s="7" t="s">
        <v>20</v>
      </c>
      <c r="C10" s="11">
        <f>SUM(C11,C26,C31)</f>
        <v>265.53000000000003</v>
      </c>
      <c r="D10" s="11">
        <v>0</v>
      </c>
      <c r="E10" s="11">
        <v>0</v>
      </c>
      <c r="F10" s="11">
        <f>C10</f>
        <v>265.53000000000003</v>
      </c>
    </row>
    <row r="11" spans="1:6">
      <c r="A11" s="8" t="s">
        <v>21</v>
      </c>
      <c r="B11" s="8" t="s">
        <v>99</v>
      </c>
      <c r="C11" s="12">
        <f>SUM(C12:C17,C22:C25)</f>
        <v>229.05</v>
      </c>
      <c r="D11" s="12">
        <v>0</v>
      </c>
      <c r="E11" s="12">
        <v>0</v>
      </c>
      <c r="F11" s="12">
        <f t="shared" ref="F11:F69" si="0">C11</f>
        <v>229.05</v>
      </c>
    </row>
    <row r="12" spans="1:6">
      <c r="A12" s="8" t="s">
        <v>23</v>
      </c>
      <c r="B12" s="8" t="s">
        <v>100</v>
      </c>
      <c r="C12" s="12">
        <v>174.25</v>
      </c>
      <c r="D12" s="12">
        <v>0</v>
      </c>
      <c r="E12" s="12">
        <v>0</v>
      </c>
      <c r="F12" s="12">
        <f t="shared" si="0"/>
        <v>174.25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54.8</v>
      </c>
      <c r="D25" s="12">
        <v>0</v>
      </c>
      <c r="E25" s="12">
        <v>0</v>
      </c>
      <c r="F25" s="12">
        <f t="shared" si="0"/>
        <v>54.8</v>
      </c>
    </row>
    <row r="26" spans="1:6">
      <c r="A26" s="8" t="s">
        <v>39</v>
      </c>
      <c r="B26" s="8" t="s">
        <v>111</v>
      </c>
      <c r="C26" s="12">
        <f>SUM(C27:C30)</f>
        <v>31.48</v>
      </c>
      <c r="D26" s="12">
        <v>0</v>
      </c>
      <c r="E26" s="12">
        <v>0</v>
      </c>
      <c r="F26" s="12">
        <f t="shared" si="0"/>
        <v>31.48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31.48</v>
      </c>
      <c r="D29" s="12">
        <v>0</v>
      </c>
      <c r="E29" s="12">
        <v>0</v>
      </c>
      <c r="F29" s="12">
        <f t="shared" si="0"/>
        <v>31.48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5</v>
      </c>
      <c r="D31" s="12">
        <v>0</v>
      </c>
      <c r="E31" s="12">
        <v>0</v>
      </c>
      <c r="F31" s="12">
        <f t="shared" si="0"/>
        <v>5</v>
      </c>
    </row>
    <row r="32" spans="1:6">
      <c r="A32" s="8" t="s">
        <v>23</v>
      </c>
      <c r="B32" s="8" t="s">
        <v>41</v>
      </c>
      <c r="C32" s="12">
        <v>5</v>
      </c>
      <c r="D32" s="12">
        <v>0</v>
      </c>
      <c r="E32" s="12">
        <v>0</v>
      </c>
      <c r="F32" s="12">
        <f t="shared" si="0"/>
        <v>5</v>
      </c>
    </row>
    <row r="33" spans="1:6">
      <c r="A33" s="8" t="s">
        <v>23</v>
      </c>
      <c r="B33" s="8" t="s">
        <v>42</v>
      </c>
      <c r="C33" s="12">
        <v>0</v>
      </c>
      <c r="D33" s="12">
        <v>0</v>
      </c>
      <c r="E33" s="12">
        <v>0</v>
      </c>
      <c r="F33" s="12">
        <f t="shared" si="0"/>
        <v>0</v>
      </c>
    </row>
    <row r="34" spans="1:6">
      <c r="A34" s="7" t="s">
        <v>118</v>
      </c>
      <c r="B34" s="7" t="s">
        <v>119</v>
      </c>
      <c r="C34" s="11">
        <f>SUM(C35:C36)</f>
        <v>44.55</v>
      </c>
      <c r="D34" s="11">
        <v>0</v>
      </c>
      <c r="E34" s="11">
        <v>0</v>
      </c>
      <c r="F34" s="11">
        <f t="shared" si="0"/>
        <v>44.55</v>
      </c>
    </row>
    <row r="35" spans="1:6">
      <c r="A35" s="8" t="s">
        <v>120</v>
      </c>
      <c r="B35" s="8" t="s">
        <v>16</v>
      </c>
      <c r="C35" s="12">
        <v>1.01</v>
      </c>
      <c r="D35" s="12">
        <v>0</v>
      </c>
      <c r="E35" s="12">
        <v>0</v>
      </c>
      <c r="F35" s="12">
        <f t="shared" si="0"/>
        <v>1.01</v>
      </c>
    </row>
    <row r="36" spans="1:6">
      <c r="A36" s="8" t="s">
        <v>121</v>
      </c>
      <c r="B36" s="8" t="s">
        <v>122</v>
      </c>
      <c r="C36" s="12">
        <v>43.54</v>
      </c>
      <c r="D36" s="12">
        <v>0</v>
      </c>
      <c r="E36" s="12">
        <v>0</v>
      </c>
      <c r="F36" s="12">
        <f t="shared" si="0"/>
        <v>43.54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0</v>
      </c>
      <c r="D40" s="11">
        <v>0</v>
      </c>
      <c r="E40" s="11">
        <v>0</v>
      </c>
      <c r="F40" s="11">
        <f t="shared" si="0"/>
        <v>0</v>
      </c>
    </row>
    <row r="41" spans="1:6">
      <c r="A41" s="8" t="s">
        <v>59</v>
      </c>
      <c r="B41" s="8" t="s">
        <v>99</v>
      </c>
      <c r="C41" s="12">
        <f>SUM(C42:C47,C52:C55)</f>
        <v>0</v>
      </c>
      <c r="D41" s="12">
        <v>0</v>
      </c>
      <c r="E41" s="12">
        <v>0</v>
      </c>
      <c r="F41" s="12">
        <f t="shared" si="0"/>
        <v>0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929.3</v>
      </c>
      <c r="D64" s="13">
        <v>0</v>
      </c>
      <c r="E64" s="13">
        <v>0</v>
      </c>
      <c r="F64" s="13">
        <f t="shared" si="0"/>
        <v>929.3</v>
      </c>
    </row>
    <row r="65" spans="1:6">
      <c r="A65" s="7" t="s">
        <v>62</v>
      </c>
      <c r="B65" s="7" t="s">
        <v>63</v>
      </c>
      <c r="C65" s="11">
        <f>SUM(C66:C67)</f>
        <v>0</v>
      </c>
      <c r="D65" s="11">
        <v>0</v>
      </c>
      <c r="E65" s="11">
        <v>0</v>
      </c>
      <c r="F65" s="11">
        <f t="shared" si="0"/>
        <v>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0</v>
      </c>
      <c r="D67" s="12">
        <v>0</v>
      </c>
      <c r="E67" s="12">
        <v>0</v>
      </c>
      <c r="F67" s="12">
        <f t="shared" si="0"/>
        <v>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929.3</v>
      </c>
      <c r="D69" s="13">
        <v>0</v>
      </c>
      <c r="E69" s="13">
        <v>0</v>
      </c>
      <c r="F69" s="13">
        <f t="shared" si="0"/>
        <v>929.3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B46" workbookViewId="0">
      <selection activeCell="D34" sqref="D34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20" t="s">
        <v>127</v>
      </c>
      <c r="B1" s="21"/>
      <c r="C1" s="21"/>
      <c r="D1" s="21"/>
      <c r="E1" s="22"/>
    </row>
    <row r="2" spans="1:5" s="1" customFormat="1" ht="19.5" customHeight="1">
      <c r="A2" s="23"/>
      <c r="B2" s="24"/>
      <c r="C2" s="24"/>
      <c r="D2" s="24"/>
      <c r="E2" s="25"/>
    </row>
    <row r="3" spans="1:5" s="1" customFormat="1" ht="19.5" customHeight="1">
      <c r="A3" s="26"/>
      <c r="B3" s="27"/>
      <c r="C3" s="27"/>
      <c r="D3" s="27"/>
      <c r="E3" s="27"/>
    </row>
    <row r="4" spans="1:5" ht="19.5" customHeight="1">
      <c r="A4" s="28" t="s">
        <v>1</v>
      </c>
      <c r="B4" s="28"/>
      <c r="C4" s="28"/>
      <c r="D4" s="28"/>
      <c r="E4" s="28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1117.93</v>
      </c>
      <c r="E6" s="11">
        <f>SUM(C6:D6)</f>
        <v>19070.46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1117.93</v>
      </c>
      <c r="E8" s="12">
        <f>SUM(C8:D8)</f>
        <v>1717.93</v>
      </c>
    </row>
    <row r="9" spans="1:5">
      <c r="A9" s="8" t="s">
        <v>97</v>
      </c>
      <c r="B9" s="8" t="s">
        <v>98</v>
      </c>
      <c r="C9" s="12">
        <v>361.59</v>
      </c>
      <c r="D9" s="12">
        <v>0</v>
      </c>
      <c r="E9" s="12">
        <f>SUM(C9:D9)</f>
        <v>361.59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3351.0200000000004</v>
      </c>
      <c r="E10" s="11">
        <f>SUM(C10:D10)</f>
        <v>93114.71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2306.09</v>
      </c>
      <c r="E11" s="12">
        <f t="shared" ref="E11:E69" si="0">SUM(C11:D11)</f>
        <v>91839.55</v>
      </c>
    </row>
    <row r="12" spans="1:5">
      <c r="A12" s="8" t="s">
        <v>23</v>
      </c>
      <c r="B12" s="8" t="s">
        <v>100</v>
      </c>
      <c r="C12" s="12">
        <v>2679.11</v>
      </c>
      <c r="D12" s="12">
        <v>1060.1600000000001</v>
      </c>
      <c r="E12" s="12">
        <f t="shared" si="0"/>
        <v>3739.2700000000004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1245.93</v>
      </c>
      <c r="E16" s="12">
        <f t="shared" si="0"/>
        <v>88100.28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0</v>
      </c>
      <c r="E25" s="12">
        <f t="shared" si="0"/>
        <v>0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807.61</v>
      </c>
      <c r="E26" s="12">
        <f t="shared" si="0"/>
        <v>1037.8399999999999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807.61</v>
      </c>
      <c r="E29" s="12">
        <f t="shared" si="0"/>
        <v>1037.8399999999999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237.32</v>
      </c>
      <c r="E31" s="12">
        <f t="shared" si="0"/>
        <v>237.32</v>
      </c>
    </row>
    <row r="32" spans="1:5">
      <c r="A32" s="8" t="s">
        <v>23</v>
      </c>
      <c r="B32" s="8" t="s">
        <v>41</v>
      </c>
      <c r="C32" s="12">
        <v>0</v>
      </c>
      <c r="D32" s="12">
        <v>70</v>
      </c>
      <c r="E32" s="12">
        <f t="shared" si="0"/>
        <v>70</v>
      </c>
    </row>
    <row r="33" spans="1:5">
      <c r="A33" s="8" t="s">
        <v>23</v>
      </c>
      <c r="B33" s="8" t="s">
        <v>42</v>
      </c>
      <c r="C33" s="12">
        <v>0</v>
      </c>
      <c r="D33" s="12">
        <v>167.32</v>
      </c>
      <c r="E33" s="12">
        <f t="shared" si="0"/>
        <v>167.32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0</v>
      </c>
      <c r="E40" s="11">
        <f t="shared" si="0"/>
        <v>5928.78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0</v>
      </c>
      <c r="E41" s="12">
        <f t="shared" si="0"/>
        <v>5928.78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0</v>
      </c>
      <c r="E46" s="12">
        <f t="shared" si="0"/>
        <v>5928.78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4468.9500000000007</v>
      </c>
      <c r="E64" s="13">
        <f t="shared" si="0"/>
        <v>118538.95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1908.56</v>
      </c>
      <c r="E65" s="11">
        <f t="shared" si="0"/>
        <v>1908.56</v>
      </c>
    </row>
    <row r="66" spans="1:5">
      <c r="A66" s="8" t="s">
        <v>64</v>
      </c>
      <c r="B66" s="8" t="s">
        <v>125</v>
      </c>
      <c r="C66" s="12">
        <v>0</v>
      </c>
      <c r="D66" s="12">
        <v>1908.56</v>
      </c>
      <c r="E66" s="12">
        <f t="shared" si="0"/>
        <v>1908.56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6377.51</v>
      </c>
      <c r="E69" s="13">
        <f t="shared" si="0"/>
        <v>120447.51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workbookViewId="0">
      <selection activeCell="D38" sqref="D38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20" t="s">
        <v>133</v>
      </c>
      <c r="B1" s="21"/>
      <c r="C1" s="21"/>
      <c r="D1" s="21"/>
      <c r="E1" s="21"/>
      <c r="F1" s="21"/>
      <c r="G1" s="21"/>
      <c r="H1" s="21"/>
      <c r="I1" s="22"/>
    </row>
    <row r="2" spans="1:9" s="1" customFormat="1" ht="19.5" customHeight="1">
      <c r="A2" s="23"/>
      <c r="B2" s="24"/>
      <c r="C2" s="24"/>
      <c r="D2" s="24"/>
      <c r="E2" s="24"/>
      <c r="F2" s="24"/>
      <c r="G2" s="24"/>
      <c r="H2" s="24"/>
      <c r="I2" s="25"/>
    </row>
    <row r="3" spans="1:9" s="1" customFormat="1" ht="19.5" customHeight="1">
      <c r="A3" s="26"/>
      <c r="B3" s="27"/>
      <c r="C3" s="27"/>
      <c r="D3" s="27"/>
      <c r="E3" s="27"/>
      <c r="F3" s="27"/>
      <c r="G3" s="27"/>
      <c r="H3" s="27"/>
      <c r="I3" s="27"/>
    </row>
    <row r="4" spans="1:9" ht="19.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9593.0500000000011</v>
      </c>
      <c r="D6" s="11">
        <v>982.63</v>
      </c>
      <c r="E6" s="11">
        <v>0</v>
      </c>
      <c r="F6" s="11">
        <v>0</v>
      </c>
      <c r="G6" s="11">
        <f t="shared" ref="G6:G64" si="0">SUM(C6,D6)</f>
        <v>10575.68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788.94</v>
      </c>
      <c r="D7" s="12">
        <v>982.63</v>
      </c>
      <c r="E7" s="12">
        <v>0</v>
      </c>
      <c r="F7" s="12">
        <v>0</v>
      </c>
      <c r="G7" s="12">
        <f t="shared" si="0"/>
        <v>1771.5700000000002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1503.7399999999998</v>
      </c>
      <c r="D8" s="11">
        <v>1301.21</v>
      </c>
      <c r="E8" s="11">
        <v>0</v>
      </c>
      <c r="F8" s="11">
        <v>0</v>
      </c>
      <c r="G8" s="11">
        <f t="shared" si="0"/>
        <v>2804.95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2.2200000000000002</v>
      </c>
      <c r="D9" s="11">
        <f>SUM(D10:D11)</f>
        <v>0.01</v>
      </c>
      <c r="E9" s="11">
        <v>0</v>
      </c>
      <c r="F9" s="11">
        <v>0</v>
      </c>
      <c r="G9" s="11">
        <f t="shared" si="0"/>
        <v>2.23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f t="shared" si="0"/>
        <v>0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2.2200000000000002</v>
      </c>
      <c r="D11" s="12">
        <v>0.01</v>
      </c>
      <c r="E11" s="12">
        <v>0</v>
      </c>
      <c r="F11" s="12">
        <v>0</v>
      </c>
      <c r="G11" s="12">
        <f t="shared" si="0"/>
        <v>2.23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103.1</v>
      </c>
      <c r="D12" s="11">
        <f>SUM(D13,D29)</f>
        <v>253.04</v>
      </c>
      <c r="E12" s="11">
        <v>0</v>
      </c>
      <c r="F12" s="11">
        <v>0</v>
      </c>
      <c r="G12" s="11">
        <f t="shared" si="0"/>
        <v>356.14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51</v>
      </c>
      <c r="D13" s="12">
        <f>SUM(D14:D20,D25:D28)</f>
        <v>0</v>
      </c>
      <c r="E13" s="12">
        <v>0</v>
      </c>
      <c r="F13" s="12">
        <v>0</v>
      </c>
      <c r="G13" s="12">
        <f t="shared" si="0"/>
        <v>51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51</v>
      </c>
      <c r="D20" s="12">
        <f>SUM(D21:D24)</f>
        <v>0</v>
      </c>
      <c r="E20" s="12">
        <v>0</v>
      </c>
      <c r="F20" s="12">
        <v>0</v>
      </c>
      <c r="G20" s="12">
        <f t="shared" si="0"/>
        <v>51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51</v>
      </c>
      <c r="D22" s="12">
        <v>0</v>
      </c>
      <c r="E22" s="12">
        <v>0</v>
      </c>
      <c r="F22" s="12">
        <v>0</v>
      </c>
      <c r="G22" s="12">
        <f t="shared" si="0"/>
        <v>51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52.099999999999994</v>
      </c>
      <c r="D29" s="12">
        <f>SUM(D30:D31)</f>
        <v>253.04</v>
      </c>
      <c r="E29" s="12">
        <v>0</v>
      </c>
      <c r="F29" s="12">
        <v>0</v>
      </c>
      <c r="G29" s="12">
        <f t="shared" si="0"/>
        <v>305.14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52.099999999999994</v>
      </c>
      <c r="D31" s="12">
        <v>253.04</v>
      </c>
      <c r="E31" s="12">
        <v>0</v>
      </c>
      <c r="F31" s="12">
        <v>0</v>
      </c>
      <c r="G31" s="12">
        <f t="shared" si="0"/>
        <v>305.14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2918.38</v>
      </c>
      <c r="D33" s="11">
        <f>SUM(D34:D38)</f>
        <v>1704.6</v>
      </c>
      <c r="E33" s="11">
        <v>0</v>
      </c>
      <c r="F33" s="11">
        <v>0</v>
      </c>
      <c r="G33" s="11">
        <f t="shared" si="0"/>
        <v>4622.9799999999996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909.14</v>
      </c>
      <c r="D34" s="12">
        <v>52.76</v>
      </c>
      <c r="E34" s="12">
        <v>0</v>
      </c>
      <c r="F34" s="12">
        <v>0</v>
      </c>
      <c r="G34" s="12">
        <f t="shared" si="0"/>
        <v>961.9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6.64</v>
      </c>
      <c r="D35" s="12">
        <v>0</v>
      </c>
      <c r="E35" s="12">
        <v>0</v>
      </c>
      <c r="F35" s="12">
        <v>0</v>
      </c>
      <c r="G35" s="12">
        <f t="shared" si="0"/>
        <v>6.64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2002.6000000000001</v>
      </c>
      <c r="D38" s="12">
        <v>1651.84</v>
      </c>
      <c r="E38" s="12">
        <v>0</v>
      </c>
      <c r="F38" s="12">
        <v>0</v>
      </c>
      <c r="G38" s="12">
        <f t="shared" si="0"/>
        <v>3654.44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</v>
      </c>
      <c r="D39" s="11">
        <f>SUM(D40,D56)</f>
        <v>0</v>
      </c>
      <c r="E39" s="11">
        <v>0</v>
      </c>
      <c r="F39" s="11">
        <v>0</v>
      </c>
      <c r="G39" s="11">
        <f t="shared" si="0"/>
        <v>0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</v>
      </c>
      <c r="D56" s="12">
        <f>SUM(D57:D58)</f>
        <v>0</v>
      </c>
      <c r="E56" s="12">
        <v>0</v>
      </c>
      <c r="F56" s="12">
        <v>0</v>
      </c>
      <c r="G56" s="12">
        <f t="shared" si="0"/>
        <v>0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f t="shared" si="0"/>
        <v>0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14120.490000000002</v>
      </c>
      <c r="D59" s="13">
        <f>SUM(D39,D33,D32,D12,D9,D8,D6)</f>
        <v>4241.49</v>
      </c>
      <c r="E59" s="13">
        <v>0</v>
      </c>
      <c r="F59" s="13">
        <v>0</v>
      </c>
      <c r="G59" s="13">
        <f t="shared" si="0"/>
        <v>18361.980000000003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f t="shared" si="0"/>
        <v>0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14120.490000000002</v>
      </c>
      <c r="D64" s="13">
        <f>SUM(D59,D60,D63)</f>
        <v>4241.49</v>
      </c>
      <c r="E64" s="13">
        <v>0</v>
      </c>
      <c r="F64" s="13">
        <v>0</v>
      </c>
      <c r="G64" s="13">
        <f t="shared" si="0"/>
        <v>18361.980000000003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16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20" t="s">
        <v>142</v>
      </c>
      <c r="B1" s="21"/>
      <c r="C1" s="21"/>
      <c r="D1" s="21"/>
      <c r="E1" s="21"/>
      <c r="F1" s="21"/>
      <c r="G1" s="21"/>
      <c r="H1" s="21"/>
      <c r="I1" s="22"/>
    </row>
    <row r="2" spans="1:9" s="1" customFormat="1" ht="19.5" customHeight="1">
      <c r="A2" s="23"/>
      <c r="B2" s="24"/>
      <c r="C2" s="24"/>
      <c r="D2" s="24"/>
      <c r="E2" s="24"/>
      <c r="F2" s="24"/>
      <c r="G2" s="24"/>
      <c r="H2" s="24"/>
      <c r="I2" s="25"/>
    </row>
    <row r="3" spans="1:9" s="1" customFormat="1" ht="19.5" customHeight="1">
      <c r="A3" s="26"/>
      <c r="B3" s="27"/>
      <c r="C3" s="27"/>
      <c r="D3" s="27"/>
      <c r="E3" s="27"/>
      <c r="F3" s="27"/>
      <c r="G3" s="27"/>
      <c r="H3" s="27"/>
      <c r="I3" s="27"/>
    </row>
    <row r="4" spans="1:9" ht="19.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325.32999999999993</v>
      </c>
      <c r="D6" s="11">
        <f>SUM(D7:D9)</f>
        <v>387.32</v>
      </c>
      <c r="E6" s="11">
        <v>0</v>
      </c>
      <c r="F6" s="11">
        <v>0</v>
      </c>
      <c r="G6" s="11">
        <f>SUM(C6,D6)</f>
        <v>712.64999999999986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231.67</v>
      </c>
      <c r="D7" s="12">
        <v>0</v>
      </c>
      <c r="E7" s="12">
        <v>0</v>
      </c>
      <c r="F7" s="12">
        <v>0</v>
      </c>
      <c r="G7" s="12">
        <f>SUM(C7:D7)</f>
        <v>231.67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91.509999999999991</v>
      </c>
      <c r="D8" s="12">
        <v>331.77</v>
      </c>
      <c r="E8" s="12">
        <v>0</v>
      </c>
      <c r="F8" s="12">
        <v>0</v>
      </c>
      <c r="G8" s="12">
        <f>SUM(C8:D8)</f>
        <v>423.28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2.15</v>
      </c>
      <c r="D9" s="12">
        <v>55.55</v>
      </c>
      <c r="E9" s="12">
        <v>0</v>
      </c>
      <c r="F9" s="12">
        <v>0</v>
      </c>
      <c r="G9" s="12">
        <f>SUM(C9:D9)</f>
        <v>57.699999999999996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163.48999999999998</v>
      </c>
      <c r="D10" s="11">
        <f>SUM(D11,D26,D31)</f>
        <v>53.05</v>
      </c>
      <c r="E10" s="11">
        <v>0</v>
      </c>
      <c r="F10" s="11">
        <v>0</v>
      </c>
      <c r="G10" s="11">
        <f>SUM(C10,D10)</f>
        <v>216.53999999999996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147.13999999999999</v>
      </c>
      <c r="D11" s="12">
        <f>SUM(D12:D17,D22:D25)</f>
        <v>27.14</v>
      </c>
      <c r="E11" s="12">
        <v>0</v>
      </c>
      <c r="F11" s="12">
        <v>0</v>
      </c>
      <c r="G11" s="12">
        <f t="shared" ref="G11:G33" si="0">SUM(C11:D11)</f>
        <v>174.27999999999997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159.97</v>
      </c>
      <c r="D12" s="12">
        <v>0</v>
      </c>
      <c r="E12" s="12">
        <v>0</v>
      </c>
      <c r="F12" s="12">
        <v>0</v>
      </c>
      <c r="G12" s="12">
        <f t="shared" si="0"/>
        <v>159.97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0</v>
      </c>
      <c r="D16" s="12">
        <v>27.14</v>
      </c>
      <c r="E16" s="12">
        <v>0</v>
      </c>
      <c r="F16" s="12">
        <v>0</v>
      </c>
      <c r="G16" s="12">
        <f t="shared" si="0"/>
        <v>27.14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-12.83</v>
      </c>
      <c r="D25" s="12">
        <v>0</v>
      </c>
      <c r="E25" s="12">
        <v>0</v>
      </c>
      <c r="F25" s="12">
        <v>0</v>
      </c>
      <c r="G25" s="12">
        <f t="shared" si="0"/>
        <v>-12.83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14.85</v>
      </c>
      <c r="D26" s="12">
        <f>SUM(D27:D30)</f>
        <v>0</v>
      </c>
      <c r="E26" s="12">
        <v>0</v>
      </c>
      <c r="F26" s="12">
        <v>0</v>
      </c>
      <c r="G26" s="12">
        <f t="shared" si="0"/>
        <v>14.85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14.85</v>
      </c>
      <c r="D29" s="12">
        <v>0</v>
      </c>
      <c r="E29" s="12">
        <v>0</v>
      </c>
      <c r="F29" s="12">
        <v>0</v>
      </c>
      <c r="G29" s="12">
        <f t="shared" si="0"/>
        <v>14.85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1.5</v>
      </c>
      <c r="D31" s="12">
        <f>SUM(D32:D33)</f>
        <v>25.91</v>
      </c>
      <c r="E31" s="12">
        <v>0</v>
      </c>
      <c r="F31" s="12">
        <v>0</v>
      </c>
      <c r="G31" s="12">
        <f t="shared" si="0"/>
        <v>27.41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1.5</v>
      </c>
      <c r="D32" s="12">
        <v>9.91</v>
      </c>
      <c r="E32" s="12">
        <v>0</v>
      </c>
      <c r="F32" s="12">
        <v>0</v>
      </c>
      <c r="G32" s="12">
        <f t="shared" si="0"/>
        <v>11.41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0</v>
      </c>
      <c r="D33" s="12">
        <v>16</v>
      </c>
      <c r="E33" s="12">
        <v>0</v>
      </c>
      <c r="F33" s="12">
        <v>0</v>
      </c>
      <c r="G33" s="12">
        <f t="shared" si="0"/>
        <v>16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13.89</v>
      </c>
      <c r="D34" s="11">
        <f>SUM(D35:D36)</f>
        <v>7.39</v>
      </c>
      <c r="E34" s="11">
        <v>0</v>
      </c>
      <c r="F34" s="11">
        <v>0</v>
      </c>
      <c r="G34" s="11">
        <f>SUM(C34,D34)</f>
        <v>21.28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1.01</v>
      </c>
      <c r="D35" s="12">
        <v>0</v>
      </c>
      <c r="E35" s="12">
        <v>0</v>
      </c>
      <c r="F35" s="12">
        <v>0</v>
      </c>
      <c r="G35" s="12">
        <f>SUM(C35:D35)</f>
        <v>1.01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12.88</v>
      </c>
      <c r="D36" s="12">
        <v>7.39</v>
      </c>
      <c r="E36" s="12">
        <v>0</v>
      </c>
      <c r="F36" s="12">
        <v>0</v>
      </c>
      <c r="G36" s="12">
        <f>SUM(C36:D36)</f>
        <v>20.27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0</v>
      </c>
      <c r="D40" s="11">
        <f>SUM(D41,D56,D61)</f>
        <v>0</v>
      </c>
      <c r="E40" s="11">
        <v>0</v>
      </c>
      <c r="F40" s="11">
        <v>0</v>
      </c>
      <c r="G40" s="11">
        <f>SUM(C40,D40)</f>
        <v>0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0</v>
      </c>
      <c r="D41" s="12">
        <f>SUM(D42:D47,D52:D55)</f>
        <v>0</v>
      </c>
      <c r="E41" s="12">
        <v>0</v>
      </c>
      <c r="F41" s="12">
        <v>0</v>
      </c>
      <c r="G41" s="12">
        <f t="shared" ref="G41:G63" si="1">SUM(C41:D41)</f>
        <v>0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f t="shared" si="1"/>
        <v>0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0</v>
      </c>
      <c r="D55" s="12">
        <v>0</v>
      </c>
      <c r="E55" s="12">
        <v>0</v>
      </c>
      <c r="F55" s="12">
        <v>0</v>
      </c>
      <c r="G55" s="12">
        <f t="shared" si="1"/>
        <v>0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502.70999999999992</v>
      </c>
      <c r="D64" s="13">
        <f>SUM(D40,D37,D34,D10,D6)</f>
        <v>447.76</v>
      </c>
      <c r="E64" s="13">
        <v>0</v>
      </c>
      <c r="F64" s="13">
        <v>0</v>
      </c>
      <c r="G64" s="13">
        <f>SUM(C64:D64)</f>
        <v>950.46999999999991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0</v>
      </c>
      <c r="D65" s="11">
        <f>SUM(D66:D67)</f>
        <v>0</v>
      </c>
      <c r="E65" s="11">
        <v>0</v>
      </c>
      <c r="F65" s="11">
        <v>0</v>
      </c>
      <c r="G65" s="11">
        <f>SUM(C65,D65)</f>
        <v>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0</v>
      </c>
      <c r="D67" s="12">
        <v>0</v>
      </c>
      <c r="E67" s="12">
        <v>0</v>
      </c>
      <c r="F67" s="12">
        <v>0</v>
      </c>
      <c r="G67" s="12">
        <f>SUM(C67:D67)</f>
        <v>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502.70999999999992</v>
      </c>
      <c r="D69" s="13">
        <f>SUM(D64,D65,D68)</f>
        <v>447.76</v>
      </c>
      <c r="E69" s="13">
        <v>0</v>
      </c>
      <c r="F69" s="13">
        <v>0</v>
      </c>
      <c r="G69" s="13">
        <f>SUM(C69:D69)</f>
        <v>950.46999999999991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topLeftCell="F1" workbookViewId="0">
      <selection activeCell="A5" sqref="A5:J10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20" t="s">
        <v>164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s="1" customFormat="1" ht="19.5" customHeight="1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s="1" customFormat="1" ht="19.5" customHeight="1">
      <c r="A3" s="26"/>
      <c r="B3" s="27"/>
      <c r="C3" s="27"/>
      <c r="D3" s="27"/>
      <c r="E3" s="27"/>
      <c r="F3" s="27"/>
      <c r="G3" s="27"/>
      <c r="H3" s="27"/>
      <c r="I3" s="27"/>
      <c r="J3" s="27"/>
    </row>
    <row r="4" spans="1:10" ht="19.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>
      <c r="A5" s="29" t="s">
        <v>165</v>
      </c>
      <c r="B5" s="31" t="s">
        <v>166</v>
      </c>
      <c r="C5" s="32"/>
      <c r="D5" s="32"/>
      <c r="E5" s="32"/>
      <c r="F5" s="32"/>
      <c r="G5" s="32"/>
      <c r="H5" s="32"/>
      <c r="I5" s="32"/>
      <c r="J5" s="33"/>
    </row>
    <row r="6" spans="1:10" ht="15.75" thickBot="1">
      <c r="A6" s="30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7">
        <v>2282.3200000000002</v>
      </c>
      <c r="C7" s="17">
        <v>1573.59</v>
      </c>
      <c r="D7" s="17">
        <v>2.27</v>
      </c>
      <c r="E7" s="17">
        <v>45</v>
      </c>
      <c r="F7" s="17">
        <v>1008.02</v>
      </c>
      <c r="G7" s="17">
        <v>0</v>
      </c>
      <c r="H7" s="17">
        <v>0</v>
      </c>
      <c r="I7" s="17">
        <v>0</v>
      </c>
      <c r="J7" s="18">
        <f>I7+H7+G7+F7+E7+D7+C7+B7</f>
        <v>4911.2000000000007</v>
      </c>
    </row>
    <row r="8" spans="1:10">
      <c r="A8" s="15" t="s">
        <v>176</v>
      </c>
      <c r="B8" s="17">
        <v>462.86</v>
      </c>
      <c r="C8" s="17">
        <v>146.13999999999999</v>
      </c>
      <c r="D8" s="17">
        <v>0.11</v>
      </c>
      <c r="E8" s="17">
        <v>32.33</v>
      </c>
      <c r="F8" s="17">
        <v>0.26</v>
      </c>
      <c r="G8" s="17">
        <v>0</v>
      </c>
      <c r="H8" s="17">
        <v>0</v>
      </c>
      <c r="I8" s="17">
        <v>0</v>
      </c>
      <c r="J8" s="18">
        <f t="shared" ref="J8:J10" si="0">I8+H8+G8+F8+E8+D8+C8+B8</f>
        <v>641.70000000000005</v>
      </c>
    </row>
    <row r="9" spans="1:10">
      <c r="A9" s="15" t="s">
        <v>177</v>
      </c>
      <c r="B9" s="17">
        <v>7636.35</v>
      </c>
      <c r="C9" s="17">
        <v>208.24</v>
      </c>
      <c r="D9" s="17">
        <v>0.34</v>
      </c>
      <c r="E9" s="17">
        <v>26.22</v>
      </c>
      <c r="F9" s="17">
        <v>43.56</v>
      </c>
      <c r="G9" s="17">
        <v>0</v>
      </c>
      <c r="H9" s="17">
        <v>0</v>
      </c>
      <c r="I9" s="17">
        <v>0</v>
      </c>
      <c r="J9" s="18">
        <f t="shared" si="0"/>
        <v>7914.71</v>
      </c>
    </row>
    <row r="10" spans="1:10">
      <c r="A10" s="15" t="s">
        <v>178</v>
      </c>
      <c r="B10" s="17">
        <v>0</v>
      </c>
      <c r="C10" s="17">
        <v>0</v>
      </c>
      <c r="D10" s="17">
        <v>0</v>
      </c>
      <c r="E10" s="17">
        <v>0</v>
      </c>
      <c r="F10" s="17">
        <v>2081.09</v>
      </c>
      <c r="G10" s="17">
        <v>0</v>
      </c>
      <c r="H10" s="17">
        <v>0</v>
      </c>
      <c r="I10" s="17">
        <v>0</v>
      </c>
      <c r="J10" s="18">
        <f t="shared" si="0"/>
        <v>2081.09</v>
      </c>
    </row>
    <row r="11" spans="1:10">
      <c r="A11" s="15"/>
      <c r="B11" s="17"/>
      <c r="C11" s="17"/>
      <c r="D11" s="17"/>
      <c r="E11" s="17"/>
      <c r="F11" s="17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2:B406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2021-10-21T07:58:05Z</dcterms:modified>
</cp:coreProperties>
</file>