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cimca_2020\"/>
    </mc:Choice>
  </mc:AlternateContent>
  <bookViews>
    <workbookView xWindow="0" yWindow="0" windowWidth="20490" windowHeight="7545" firstSheet="16" activeTab="32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7a" sheetId="10" r:id="rId10"/>
    <sheet name="B8" sheetId="11" r:id="rId11"/>
    <sheet name="B9a" sheetId="12" r:id="rId12"/>
    <sheet name="B10" sheetId="13" r:id="rId13"/>
    <sheet name="B11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a" sheetId="22" r:id="rId22"/>
    <sheet name="B20b" sheetId="23" r:id="rId23"/>
    <sheet name="B20c" sheetId="24" r:id="rId24"/>
    <sheet name="B20d" sheetId="25" r:id="rId25"/>
    <sheet name="B20e" sheetId="26" r:id="rId26"/>
    <sheet name="B20f" sheetId="27" r:id="rId27"/>
    <sheet name="B21" sheetId="28" r:id="rId28"/>
    <sheet name="B23" sheetId="29" r:id="rId29"/>
    <sheet name="B26" sheetId="30" r:id="rId30"/>
    <sheet name="B30" sheetId="31" r:id="rId31"/>
    <sheet name="B50" sheetId="32" r:id="rId32"/>
    <sheet name="B70a" sheetId="33" r:id="rId33"/>
    <sheet name="Datos_Entrada" sheetId="34" r:id="rId34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1">B9a!$P$8:$Q$8</definedName>
  </definedNames>
  <calcPr calcId="152511"/>
</workbook>
</file>

<file path=xl/calcChain.xml><?xml version="1.0" encoding="utf-8"?>
<calcChain xmlns="http://schemas.openxmlformats.org/spreadsheetml/2006/main">
  <c r="C25" i="4" l="1"/>
  <c r="C60" i="3" l="1"/>
  <c r="H12" i="3" l="1"/>
  <c r="H29" i="3"/>
  <c r="F56" i="3"/>
  <c r="F39" i="3" s="1"/>
  <c r="F29" i="3"/>
  <c r="F12" i="3" s="1"/>
  <c r="E9" i="3"/>
  <c r="E12" i="3"/>
  <c r="E29" i="3"/>
  <c r="C33" i="3" l="1"/>
  <c r="C59" i="3" s="1"/>
  <c r="F33" i="3"/>
  <c r="F59" i="3" s="1"/>
  <c r="F64" i="3" s="1"/>
  <c r="C34" i="15" l="1"/>
  <c r="B34" i="15"/>
  <c r="H33" i="3" l="1"/>
  <c r="H59" i="3" s="1"/>
  <c r="H64" i="3" s="1"/>
  <c r="B8" i="33" l="1"/>
  <c r="C8" i="33"/>
  <c r="D8" i="33"/>
  <c r="E8" i="33"/>
  <c r="H8" i="33"/>
  <c r="I8" i="33"/>
  <c r="J8" i="33"/>
  <c r="K8" i="33"/>
  <c r="L8" i="33"/>
  <c r="M8" i="33"/>
  <c r="F9" i="33"/>
  <c r="G9" i="33"/>
  <c r="N9" i="33"/>
  <c r="O9" i="33"/>
  <c r="F10" i="33"/>
  <c r="G10" i="33"/>
  <c r="N10" i="33"/>
  <c r="O10" i="33"/>
  <c r="O8" i="33" l="1"/>
  <c r="N8" i="33"/>
  <c r="F8" i="33"/>
  <c r="G8" i="33"/>
  <c r="L39" i="32" l="1"/>
  <c r="L41" i="32" s="1"/>
  <c r="K39" i="32"/>
  <c r="K41" i="32" s="1"/>
  <c r="J39" i="32"/>
  <c r="J41" i="32" s="1"/>
  <c r="F39" i="32"/>
  <c r="F41" i="32" s="1"/>
  <c r="E39" i="32"/>
  <c r="E41" i="32" s="1"/>
  <c r="C39" i="32"/>
  <c r="C41" i="32" s="1"/>
  <c r="B39" i="32"/>
  <c r="B41" i="32" s="1"/>
  <c r="M39" i="32"/>
  <c r="M41" i="32" s="1"/>
  <c r="N33" i="32"/>
  <c r="N32" i="32"/>
  <c r="P31" i="32"/>
  <c r="K15" i="32"/>
  <c r="K17" i="32" s="1"/>
  <c r="J15" i="32"/>
  <c r="J17" i="32" s="1"/>
  <c r="F15" i="32"/>
  <c r="F17" i="32" s="1"/>
  <c r="E15" i="32"/>
  <c r="E17" i="32" s="1"/>
  <c r="D15" i="32"/>
  <c r="D17" i="32" s="1"/>
  <c r="M15" i="32"/>
  <c r="M17" i="32" s="1"/>
  <c r="N9" i="32"/>
  <c r="N8" i="32"/>
  <c r="P7" i="32"/>
  <c r="G9" i="22"/>
  <c r="G8" i="22"/>
  <c r="G7" i="22"/>
  <c r="G6" i="22"/>
  <c r="J10" i="13"/>
  <c r="J9" i="13"/>
  <c r="J8" i="13"/>
  <c r="J7" i="13"/>
  <c r="D6" i="8"/>
  <c r="D15" i="8" s="1"/>
  <c r="C6" i="8"/>
  <c r="C15" i="8" s="1"/>
  <c r="G68" i="7"/>
  <c r="G67" i="7"/>
  <c r="G66" i="7"/>
  <c r="D65" i="7"/>
  <c r="C65" i="7"/>
  <c r="G63" i="7"/>
  <c r="G62" i="7"/>
  <c r="D61" i="7"/>
  <c r="C61" i="7"/>
  <c r="G60" i="7"/>
  <c r="G59" i="7"/>
  <c r="G58" i="7"/>
  <c r="G57" i="7"/>
  <c r="D56" i="7"/>
  <c r="C56" i="7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D11" i="7" s="1"/>
  <c r="C17" i="7"/>
  <c r="G17" i="7" s="1"/>
  <c r="G16" i="7"/>
  <c r="G15" i="7"/>
  <c r="G14" i="7"/>
  <c r="G13" i="7"/>
  <c r="G12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D11" i="5" s="1"/>
  <c r="C17" i="5"/>
  <c r="E17" i="5" s="1"/>
  <c r="E16" i="5"/>
  <c r="E15" i="5"/>
  <c r="E14" i="5"/>
  <c r="E13" i="5"/>
  <c r="E12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G56" i="3"/>
  <c r="D56" i="3"/>
  <c r="G47" i="3"/>
  <c r="G40" i="3" s="1"/>
  <c r="G39" i="3" s="1"/>
  <c r="D47" i="3"/>
  <c r="D40" i="3" s="1"/>
  <c r="G33" i="3"/>
  <c r="E33" i="3"/>
  <c r="E59" i="3" s="1"/>
  <c r="E64" i="3" s="1"/>
  <c r="D33" i="3"/>
  <c r="G29" i="3"/>
  <c r="D29" i="3"/>
  <c r="G20" i="3"/>
  <c r="G13" i="3" s="1"/>
  <c r="D20" i="3"/>
  <c r="D13" i="3" s="1"/>
  <c r="G9" i="3"/>
  <c r="D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G40" i="2" s="1"/>
  <c r="G39" i="2" s="1"/>
  <c r="F47" i="2"/>
  <c r="F40" i="2" s="1"/>
  <c r="F39" i="2" s="1"/>
  <c r="D47" i="2"/>
  <c r="C47" i="2"/>
  <c r="E47" i="2" s="1"/>
  <c r="E46" i="2"/>
  <c r="E45" i="2"/>
  <c r="E44" i="2"/>
  <c r="E43" i="2"/>
  <c r="E42" i="2"/>
  <c r="E41" i="2"/>
  <c r="H40" i="2"/>
  <c r="D40" i="2"/>
  <c r="C40" i="2"/>
  <c r="H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G20" i="2"/>
  <c r="F20" i="2"/>
  <c r="F13" i="2" s="1"/>
  <c r="F12" i="2" s="1"/>
  <c r="D20" i="2"/>
  <c r="C20" i="2"/>
  <c r="E20" i="2" s="1"/>
  <c r="E19" i="2"/>
  <c r="E18" i="2"/>
  <c r="E17" i="2"/>
  <c r="E16" i="2"/>
  <c r="E15" i="2"/>
  <c r="E14" i="2"/>
  <c r="H13" i="2"/>
  <c r="G13" i="2"/>
  <c r="D13" i="2"/>
  <c r="C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F40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E60" i="2" l="1"/>
  <c r="G12" i="2"/>
  <c r="G59" i="2" s="1"/>
  <c r="G64" i="2" s="1"/>
  <c r="D39" i="2"/>
  <c r="C13" i="1"/>
  <c r="F13" i="1" s="1"/>
  <c r="G34" i="7"/>
  <c r="G31" i="7"/>
  <c r="C39" i="1"/>
  <c r="F39" i="1" s="1"/>
  <c r="E9" i="2"/>
  <c r="C41" i="5"/>
  <c r="E41" i="5" s="1"/>
  <c r="D40" i="5"/>
  <c r="C41" i="7"/>
  <c r="G41" i="7" s="1"/>
  <c r="G61" i="7"/>
  <c r="G65" i="7"/>
  <c r="G11" i="7"/>
  <c r="D40" i="7"/>
  <c r="D12" i="2"/>
  <c r="D59" i="2" s="1"/>
  <c r="D64" i="2" s="1"/>
  <c r="E13" i="2"/>
  <c r="E33" i="2"/>
  <c r="E40" i="2"/>
  <c r="C11" i="4"/>
  <c r="C10" i="4" s="1"/>
  <c r="F10" i="4" s="1"/>
  <c r="G20" i="6"/>
  <c r="G56" i="7"/>
  <c r="D10" i="7"/>
  <c r="G29" i="6"/>
  <c r="D39" i="3"/>
  <c r="D12" i="3"/>
  <c r="H12" i="2"/>
  <c r="H59" i="2" s="1"/>
  <c r="H64" i="2" s="1"/>
  <c r="C12" i="1"/>
  <c r="F12" i="1" s="1"/>
  <c r="N39" i="32"/>
  <c r="N41" i="32" s="1"/>
  <c r="N15" i="32"/>
  <c r="N17" i="32" s="1"/>
  <c r="G6" i="7"/>
  <c r="G33" i="6"/>
  <c r="C12" i="6"/>
  <c r="G9" i="6"/>
  <c r="E26" i="5"/>
  <c r="E65" i="5"/>
  <c r="E31" i="5"/>
  <c r="E11" i="5"/>
  <c r="D10" i="5"/>
  <c r="E6" i="5"/>
  <c r="G12" i="3"/>
  <c r="G59" i="3" s="1"/>
  <c r="G64" i="3" s="1"/>
  <c r="E29" i="2"/>
  <c r="C10" i="7"/>
  <c r="C40" i="7"/>
  <c r="G13" i="6"/>
  <c r="D12" i="6"/>
  <c r="D59" i="6" s="1"/>
  <c r="D64" i="6" s="1"/>
  <c r="G40" i="6"/>
  <c r="C39" i="6"/>
  <c r="G47" i="6"/>
  <c r="C10" i="5"/>
  <c r="C40" i="5"/>
  <c r="F40" i="4"/>
  <c r="F41" i="4"/>
  <c r="F59" i="2"/>
  <c r="F64" i="2" s="1"/>
  <c r="C12" i="2"/>
  <c r="C39" i="2"/>
  <c r="D64" i="7" l="1"/>
  <c r="D69" i="7" s="1"/>
  <c r="D59" i="3"/>
  <c r="D64" i="3" s="1"/>
  <c r="E12" i="2"/>
  <c r="F11" i="4"/>
  <c r="C64" i="4"/>
  <c r="F64" i="4" s="1"/>
  <c r="C59" i="1"/>
  <c r="C64" i="1" s="1"/>
  <c r="F64" i="1" s="1"/>
  <c r="D64" i="5"/>
  <c r="D69" i="5" s="1"/>
  <c r="G10" i="7"/>
  <c r="G12" i="6"/>
  <c r="O39" i="32"/>
  <c r="O41" i="32" s="1"/>
  <c r="O15" i="32"/>
  <c r="O17" i="32" s="1"/>
  <c r="E10" i="5"/>
  <c r="C64" i="7"/>
  <c r="G40" i="7"/>
  <c r="C59" i="6"/>
  <c r="G39" i="6"/>
  <c r="C64" i="5"/>
  <c r="E40" i="5"/>
  <c r="C59" i="2"/>
  <c r="E39" i="2"/>
  <c r="C69" i="4" l="1"/>
  <c r="F69" i="4" s="1"/>
  <c r="F59" i="1"/>
  <c r="G64" i="7"/>
  <c r="C69" i="7"/>
  <c r="G69" i="7" s="1"/>
  <c r="G59" i="6"/>
  <c r="C64" i="6"/>
  <c r="G64" i="6" s="1"/>
  <c r="E64" i="5"/>
  <c r="C69" i="5"/>
  <c r="E69" i="5" s="1"/>
  <c r="E59" i="2"/>
  <c r="C64" i="2"/>
  <c r="E64" i="2" s="1"/>
  <c r="E7" i="34" l="1"/>
  <c r="E6" i="34"/>
  <c r="E5" i="34"/>
  <c r="E4" i="34"/>
  <c r="E3" i="34"/>
  <c r="C64" i="3"/>
</calcChain>
</file>

<file path=xl/sharedStrings.xml><?xml version="1.0" encoding="utf-8"?>
<sst xmlns="http://schemas.openxmlformats.org/spreadsheetml/2006/main" count="2465" uniqueCount="561">
  <si>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</si>
  <si>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</si>
  <si>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</si>
  <si>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</si>
  <si>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</si>
  <si>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</si>
  <si>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</si>
  <si>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</si>
  <si>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</si>
  <si>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</si>
  <si>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</si>
  <si>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</si>
  <si>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</si>
  <si>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</si>
  <si>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</si>
  <si>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</si>
  <si>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</si>
  <si>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</si>
  <si>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</si>
  <si>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</si>
  <si>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</si>
  <si>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</si>
  <si>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</si>
  <si>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</si>
  <si>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</si>
  <si>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</si>
  <si>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</si>
  <si>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</si>
  <si>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</si>
  <si>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</si>
  <si>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</si>
  <si>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</si>
  <si>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</si>
  <si>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</si>
  <si>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</si>
  <si>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</si>
  <si>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</si>
  <si>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</si>
  <si>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</si>
  <si>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</si>
  <si>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</si>
  <si>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</si>
  <si>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</si>
  <si>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</si>
  <si>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</si>
  <si>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</si>
  <si>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</si>
  <si>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</si>
  <si>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</si>
  <si>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</si>
  <si>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</si>
  <si>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</si>
  <si>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</si>
  <si>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</si>
  <si>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</si>
  <si>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</si>
  <si>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</si>
  <si>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</si>
  <si>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</si>
  <si>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</si>
  <si>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</si>
  <si>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</si>
  <si>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</si>
  <si>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</si>
  <si>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</si>
  <si>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</si>
  <si>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</si>
  <si>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</si>
  <si>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</si>
  <si>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</si>
  <si>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</si>
  <si>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</si>
  <si>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</si>
  <si>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</si>
  <si>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</si>
  <si>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</si>
  <si>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</si>
  <si>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</si>
  <si>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</si>
  <si>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</si>
  <si>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</si>
  <si>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</si>
  <si>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</si>
  <si>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</si>
  <si>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</si>
  <si>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</si>
  <si>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</si>
  <si>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</si>
  <si>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</si>
  <si>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</si>
  <si>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</si>
  <si>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</si>
  <si>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</si>
  <si>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</si>
  <si>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</si>
  <si>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</si>
  <si>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</si>
  <si>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</si>
  <si>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</si>
  <si>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</si>
  <si>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</si>
  <si>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</si>
  <si>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</si>
  <si>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</si>
  <si>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</si>
  <si>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</si>
  <si>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</si>
  <si>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</si>
  <si>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</si>
  <si>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</si>
  <si>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</si>
  <si>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</si>
  <si>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</si>
  <si>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</si>
  <si>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</si>
  <si>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</si>
  <si>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</si>
  <si>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</si>
  <si>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</si>
  <si>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</si>
  <si>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</si>
  <si>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</si>
  <si>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</si>
  <si>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</si>
  <si>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</si>
  <si>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</si>
  <si>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</si>
  <si>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</si>
  <si>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</si>
  <si>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</si>
  <si>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</si>
  <si>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</si>
  <si>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</si>
  <si>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</si>
  <si>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</si>
  <si>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</si>
  <si>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</si>
  <si>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</si>
  <si>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</si>
  <si>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</si>
  <si>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</si>
  <si>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</si>
  <si>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</si>
  <si>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</si>
  <si>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</si>
  <si>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</si>
  <si>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</si>
  <si>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</si>
  <si>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</si>
  <si>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</si>
  <si>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</si>
  <si>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</si>
  <si>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</si>
  <si>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</si>
  <si>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</si>
  <si>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</si>
  <si>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</si>
  <si>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</si>
  <si>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</si>
  <si>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</si>
  <si>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</si>
  <si>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</si>
  <si>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</si>
  <si>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</si>
  <si>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</si>
  <si>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</si>
  <si>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</si>
  <si>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</si>
  <si>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</si>
  <si>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</si>
  <si>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</si>
  <si>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</si>
  <si>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</si>
  <si>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</si>
  <si>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</si>
  <si>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</si>
  <si>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</si>
  <si>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</si>
  <si>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</si>
  <si>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</si>
  <si>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</si>
  <si>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</si>
  <si>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</si>
  <si>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</si>
  <si>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</si>
  <si>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</si>
  <si>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</si>
  <si>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</si>
  <si>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</si>
  <si>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</si>
  <si>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</si>
  <si>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</si>
  <si>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</si>
  <si>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</si>
  <si>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</si>
  <si>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</si>
  <si>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</si>
  <si>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</si>
  <si>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</si>
  <si>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</si>
  <si>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</si>
  <si>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</si>
  <si>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</si>
  <si>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</si>
  <si>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</si>
  <si>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</si>
  <si>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</si>
  <si>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</si>
  <si>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</si>
  <si>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</si>
  <si>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</si>
  <si>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</si>
  <si>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</si>
  <si>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</si>
  <si>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</si>
  <si>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</si>
  <si>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</si>
  <si>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</si>
  <si>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</si>
  <si>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</si>
  <si>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</si>
  <si>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</si>
  <si>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</si>
  <si>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</si>
  <si>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</si>
  <si>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2020</t>
  </si>
  <si>
    <t>2021</t>
  </si>
  <si>
    <t>2022</t>
  </si>
  <si>
    <t>2023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</si>
  <si>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</si>
  <si>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</si>
  <si>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</si>
  <si>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</si>
  <si>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</si>
  <si>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</si>
  <si>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</si>
  <si>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</si>
  <si>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</si>
  <si>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Anteriores a 2011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</si>
  <si>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</si>
  <si>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</si>
  <si>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</si>
  <si>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</si>
  <si>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</si>
  <si>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</si>
  <si>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</si>
  <si>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</si>
  <si>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</si>
  <si>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</si>
  <si>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</si>
  <si>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</si>
  <si>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</si>
  <si>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</si>
  <si>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</si>
  <si>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</si>
  <si>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</si>
  <si>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</si>
  <si>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</si>
  <si>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</si>
  <si>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</si>
  <si>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</si>
  <si>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</si>
  <si>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</si>
  <si>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</si>
  <si>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</si>
  <si>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</si>
  <si>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</si>
  <si>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</si>
  <si>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</si>
  <si>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</si>
  <si>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</si>
  <si>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</si>
  <si>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</si>
  <si>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</si>
  <si>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</si>
  <si>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</si>
  <si>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</si>
  <si>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</si>
  <si>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</si>
  <si>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</si>
  <si>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</si>
  <si>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</si>
  <si>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</si>
  <si>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</si>
  <si>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</si>
  <si>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</si>
  <si>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</si>
  <si>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</si>
  <si>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</si>
  <si>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</si>
  <si>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</si>
  <si>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</si>
  <si>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</si>
  <si>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</si>
  <si>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</si>
  <si>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</si>
  <si>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</si>
  <si>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</si>
  <si>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</si>
  <si>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</si>
  <si>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</si>
  <si>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</si>
  <si>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</si>
  <si>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</si>
  <si>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</si>
  <si>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</si>
  <si>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</si>
  <si>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</si>
  <si>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</si>
  <si>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</si>
  <si>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</si>
  <si>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</si>
  <si>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</si>
  <si>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</si>
  <si>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</si>
  <si>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</si>
  <si>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</si>
  <si>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</si>
  <si>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</si>
  <si>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</si>
  <si>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</si>
  <si>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</si>
  <si>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</si>
  <si>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</si>
  <si>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</si>
  <si>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</si>
  <si>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</si>
  <si>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</si>
  <si>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</si>
  <si>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</si>
  <si>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</si>
  <si>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</si>
  <si>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</si>
  <si>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</si>
  <si>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</si>
  <si>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</si>
  <si>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</si>
  <si>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</si>
  <si>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</si>
  <si>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</si>
  <si>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</si>
  <si>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</si>
  <si>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</si>
  <si>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</si>
  <si>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</si>
  <si>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</si>
  <si>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</si>
  <si>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</si>
  <si>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</si>
  <si>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</si>
  <si>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</si>
  <si>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</si>
  <si>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</si>
  <si>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</si>
  <si>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</si>
  <si>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</si>
  <si>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</si>
  <si>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</si>
  <si>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</si>
  <si>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</si>
  <si>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</si>
  <si>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</si>
  <si>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</si>
  <si>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</si>
  <si>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</si>
  <si>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</si>
  <si>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</si>
  <si>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</si>
  <si>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</si>
  <si>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</si>
  <si>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</si>
  <si>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</si>
  <si>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</si>
  <si>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</si>
  <si>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</si>
  <si>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</si>
  <si>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</si>
  <si>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</si>
  <si>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</si>
  <si>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</si>
  <si>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</si>
  <si>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</si>
  <si>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</si>
  <si>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</si>
  <si>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</si>
  <si>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</si>
  <si>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</si>
  <si>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</si>
  <si>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</si>
  <si>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</si>
  <si>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</si>
  <si>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</si>
  <si>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</si>
  <si>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</si>
  <si>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</si>
  <si>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</si>
  <si>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</si>
  <si>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</si>
  <si>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</si>
  <si>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</si>
  <si>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</si>
  <si>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</si>
  <si>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</si>
  <si>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</si>
  <si>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</si>
  <si>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</si>
  <si>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</si>
  <si>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</si>
  <si>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</si>
  <si>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</si>
  <si>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</si>
  <si>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</si>
  <si>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</si>
  <si>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</si>
  <si>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</si>
  <si>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</si>
  <si>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</si>
  <si>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</si>
  <si>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</si>
  <si>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</si>
  <si>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</si>
  <si>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</si>
  <si>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</si>
  <si>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</si>
  <si>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</si>
  <si>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</si>
  <si>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</si>
  <si>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</si>
  <si>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</si>
  <si>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</si>
  <si>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</si>
  <si>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</si>
  <si>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</si>
  <si>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</si>
  <si>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</si>
  <si>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</si>
  <si>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</si>
  <si>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</si>
  <si>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</si>
  <si>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</si>
  <si>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</si>
  <si>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</si>
  <si>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</si>
  <si>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</si>
  <si>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</si>
  <si>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</si>
  <si>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</si>
  <si>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</si>
  <si>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</si>
  <si>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</si>
  <si>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</si>
  <si>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</si>
  <si>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</si>
  <si>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</si>
  <si>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</si>
  <si>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</si>
  <si>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</si>
  <si>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</si>
  <si>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</si>
  <si>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</si>
  <si>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</si>
  <si>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</si>
  <si>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</si>
  <si>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</si>
  <si>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</si>
  <si>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</si>
  <si>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</si>
  <si>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</si>
  <si>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</si>
  <si>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</si>
  <si>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</si>
  <si>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</si>
  <si>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</si>
  <si>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</si>
  <si>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</si>
  <si>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</si>
  <si>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</si>
  <si>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</si>
  <si>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</si>
  <si>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</si>
  <si>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</si>
  <si>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</si>
  <si>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</si>
  <si>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</si>
  <si>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</si>
  <si>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</si>
  <si>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</si>
  <si>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</si>
  <si>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</si>
  <si>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</si>
  <si>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</si>
  <si>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</si>
  <si>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</si>
  <si>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</si>
  <si>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</si>
  <si>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</si>
  <si>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</si>
  <si>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</si>
  <si>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</si>
  <si>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</si>
  <si>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</si>
  <si>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</si>
  <si>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</si>
  <si>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</si>
  <si>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</si>
  <si>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</si>
  <si>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</si>
  <si>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</si>
  <si>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</si>
  <si>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</si>
  <si>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</si>
  <si>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</si>
  <si>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</si>
  <si>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</si>
  <si>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</si>
  <si>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</si>
  <si>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</si>
  <si>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</si>
  <si>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</si>
  <si>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</si>
  <si>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</si>
  <si>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</si>
  <si>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</si>
  <si>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</si>
  <si>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</si>
  <si>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</si>
  <si>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</si>
  <si>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</si>
  <si>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</si>
  <si>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</si>
  <si>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</si>
  <si>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</si>
  <si>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</si>
  <si>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</si>
  <si>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</si>
  <si>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</si>
  <si>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</si>
  <si>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</si>
  <si>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</si>
  <si>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</si>
  <si>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</si>
  <si>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</si>
  <si>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</si>
  <si>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</si>
  <si>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</si>
  <si>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</si>
  <si>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</si>
  <si>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</si>
  <si>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v20.0</t>
  </si>
  <si>
    <t>Programa 422-A</t>
  </si>
  <si>
    <t>Programa 422-C</t>
  </si>
  <si>
    <t>Programa 422-D</t>
  </si>
  <si>
    <t>Programa 541-A</t>
  </si>
  <si>
    <t>Fundación de la Comunitat Valenciana Fundació General de la Universitat Jaume I</t>
  </si>
  <si>
    <t>G12741088</t>
  </si>
  <si>
    <t>Fundación Isonomía</t>
  </si>
  <si>
    <t>G12576112</t>
  </si>
  <si>
    <t>Fundació Càtedra Enric Soler i Godes</t>
  </si>
  <si>
    <t>G12510327</t>
  </si>
  <si>
    <t>Fundació Germà Colon Doménech de la Comunitat Valenciana</t>
  </si>
  <si>
    <t>G12602868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</si>
</sst>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=0]0.00;###,##0.00"/>
    <numFmt numFmtId="165" formatCode="#"/>
  </numFmts>
  <fonts count="2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Verdan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6">
    <xf numFmtId="0" fontId="0" fillId="0" borderId="0"/>
    <xf numFmtId="0" fontId="9" fillId="0" borderId="0"/>
    <xf numFmtId="0" fontId="11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4" fillId="0" borderId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2" fillId="0" borderId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9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6" fillId="0" borderId="0" xfId="0" applyNumberFormat="1" applyFont="1"/>
    <xf numFmtId="164" fontId="6" fillId="0" borderId="8" xfId="0" applyNumberFormat="1" applyFont="1" applyBorder="1" applyAlignment="1" applyProtection="1">
      <alignment horizontal="right"/>
      <protection locked="0"/>
    </xf>
    <xf numFmtId="49" fontId="6" fillId="4" borderId="8" xfId="0" applyNumberFormat="1" applyFont="1" applyFill="1" applyBorder="1"/>
    <xf numFmtId="49" fontId="7" fillId="5" borderId="8" xfId="0" applyNumberFormat="1" applyFont="1" applyFill="1" applyBorder="1"/>
    <xf numFmtId="164" fontId="7" fillId="5" borderId="8" xfId="0" applyNumberFormat="1" applyFont="1" applyFill="1" applyBorder="1" applyAlignment="1" applyProtection="1">
      <alignment horizontal="right"/>
      <protection locked="0"/>
    </xf>
    <xf numFmtId="49" fontId="7" fillId="2" borderId="8" xfId="0" applyNumberFormat="1" applyFont="1" applyFill="1" applyBorder="1"/>
    <xf numFmtId="164" fontId="7" fillId="2" borderId="8" xfId="0" applyNumberFormat="1" applyFont="1" applyFill="1" applyBorder="1" applyAlignment="1" applyProtection="1">
      <alignment horizontal="right"/>
      <protection locked="0"/>
    </xf>
    <xf numFmtId="49" fontId="8" fillId="2" borderId="8" xfId="0" applyNumberFormat="1" applyFont="1" applyFill="1" applyBorder="1"/>
    <xf numFmtId="0" fontId="8" fillId="2" borderId="7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wrapText="1"/>
    </xf>
    <xf numFmtId="49" fontId="6" fillId="4" borderId="8" xfId="0" applyNumberFormat="1" applyFont="1" applyFill="1" applyBorder="1" applyAlignment="1">
      <alignment wrapText="1"/>
    </xf>
    <xf numFmtId="49" fontId="7" fillId="2" borderId="8" xfId="0" applyNumberFormat="1" applyFont="1" applyFill="1" applyBorder="1" applyAlignment="1">
      <alignment wrapText="1"/>
    </xf>
    <xf numFmtId="49" fontId="8" fillId="2" borderId="8" xfId="0" applyNumberFormat="1" applyFont="1" applyFill="1" applyBorder="1" applyAlignment="1">
      <alignment wrapText="1"/>
    </xf>
    <xf numFmtId="164" fontId="7" fillId="5" borderId="8" xfId="0" applyNumberFormat="1" applyFont="1" applyFill="1" applyBorder="1" applyAlignment="1" applyProtection="1">
      <alignment horizontal="right" wrapText="1"/>
      <protection locked="0"/>
    </xf>
    <xf numFmtId="164" fontId="6" fillId="0" borderId="8" xfId="0" applyNumberFormat="1" applyFont="1" applyBorder="1" applyAlignment="1" applyProtection="1">
      <alignment horizontal="right" wrapText="1"/>
      <protection locked="0"/>
    </xf>
    <xf numFmtId="164" fontId="7" fillId="2" borderId="8" xfId="0" applyNumberFormat="1" applyFont="1" applyFill="1" applyBorder="1" applyAlignment="1" applyProtection="1">
      <alignment horizontal="right" wrapText="1"/>
      <protection locked="0"/>
    </xf>
    <xf numFmtId="49" fontId="6" fillId="0" borderId="8" xfId="0" applyNumberFormat="1" applyFont="1" applyBorder="1" applyProtection="1">
      <protection locked="0"/>
    </xf>
    <xf numFmtId="49" fontId="7" fillId="5" borderId="8" xfId="0" applyNumberFormat="1" applyFont="1" applyFill="1" applyBorder="1" applyProtection="1">
      <protection locked="0"/>
    </xf>
    <xf numFmtId="49" fontId="6" fillId="0" borderId="8" xfId="0" applyNumberFormat="1" applyFont="1" applyBorder="1" applyAlignment="1" applyProtection="1">
      <alignment wrapText="1"/>
      <protection locked="0"/>
    </xf>
    <xf numFmtId="49" fontId="8" fillId="2" borderId="8" xfId="0" applyNumberFormat="1" applyFont="1" applyFill="1" applyBorder="1" applyAlignment="1">
      <alignment horizontal="centerContinuous" wrapText="1"/>
    </xf>
    <xf numFmtId="164" fontId="7" fillId="2" borderId="8" xfId="0" applyNumberFormat="1" applyFont="1" applyFill="1" applyBorder="1" applyAlignment="1" applyProtection="1">
      <alignment horizontal="centerContinuous" wrapText="1"/>
      <protection locked="0"/>
    </xf>
    <xf numFmtId="164" fontId="7" fillId="6" borderId="8" xfId="0" applyNumberFormat="1" applyFont="1" applyFill="1" applyBorder="1" applyAlignment="1">
      <alignment horizontal="center" wrapText="1"/>
    </xf>
    <xf numFmtId="164" fontId="7" fillId="6" borderId="8" xfId="0" applyNumberFormat="1" applyFont="1" applyFill="1" applyBorder="1" applyAlignment="1">
      <alignment horizontal="center"/>
    </xf>
    <xf numFmtId="49" fontId="7" fillId="5" borderId="8" xfId="0" applyNumberFormat="1" applyFont="1" applyFill="1" applyBorder="1" applyAlignment="1" applyProtection="1">
      <alignment wrapText="1"/>
      <protection locked="0"/>
    </xf>
    <xf numFmtId="14" fontId="6" fillId="0" borderId="8" xfId="0" applyNumberFormat="1" applyFont="1" applyBorder="1" applyProtection="1">
      <protection locked="0"/>
    </xf>
    <xf numFmtId="0" fontId="6" fillId="0" borderId="8" xfId="0" applyNumberFormat="1" applyFont="1" applyBorder="1" applyProtection="1">
      <protection locked="0"/>
    </xf>
    <xf numFmtId="14" fontId="6" fillId="0" borderId="8" xfId="0" applyNumberFormat="1" applyFont="1" applyBorder="1" applyAlignment="1" applyProtection="1">
      <alignment wrapText="1"/>
      <protection locked="0"/>
    </xf>
    <xf numFmtId="0" fontId="6" fillId="0" borderId="8" xfId="0" applyNumberFormat="1" applyFont="1" applyBorder="1" applyAlignment="1" applyProtection="1">
      <alignment wrapText="1"/>
      <protection locked="0"/>
    </xf>
    <xf numFmtId="49" fontId="7" fillId="7" borderId="8" xfId="0" applyNumberFormat="1" applyFont="1" applyFill="1" applyBorder="1" applyAlignment="1">
      <alignment wrapText="1"/>
    </xf>
    <xf numFmtId="164" fontId="7" fillId="7" borderId="8" xfId="0" applyNumberFormat="1" applyFont="1" applyFill="1" applyBorder="1" applyAlignment="1" applyProtection="1">
      <alignment horizontal="right" wrapText="1"/>
      <protection locked="0"/>
    </xf>
    <xf numFmtId="165" fontId="6" fillId="0" borderId="8" xfId="0" applyNumberFormat="1" applyFont="1" applyBorder="1" applyAlignment="1" applyProtection="1">
      <alignment horizontal="right" wrapText="1"/>
      <protection locked="0"/>
    </xf>
    <xf numFmtId="165" fontId="7" fillId="6" borderId="8" xfId="0" applyNumberFormat="1" applyFont="1" applyFill="1" applyBorder="1" applyAlignment="1">
      <alignment horizontal="center" wrapText="1"/>
    </xf>
    <xf numFmtId="0" fontId="7" fillId="5" borderId="8" xfId="0" applyNumberFormat="1" applyFont="1" applyFill="1" applyBorder="1" applyAlignment="1" applyProtection="1">
      <alignment wrapText="1"/>
      <protection locked="0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/>
    </xf>
    <xf numFmtId="0" fontId="7" fillId="6" borderId="8" xfId="0" applyNumberFormat="1" applyFont="1" applyFill="1" applyBorder="1" applyAlignment="1">
      <alignment horizontal="center"/>
    </xf>
    <xf numFmtId="0" fontId="10" fillId="8" borderId="0" xfId="1" applyFont="1" applyFill="1" applyProtection="1"/>
    <xf numFmtId="0" fontId="9" fillId="8" borderId="0" xfId="1" applyFill="1" applyProtection="1"/>
    <xf numFmtId="0" fontId="5" fillId="8" borderId="0" xfId="1" applyFont="1" applyFill="1" applyProtection="1"/>
    <xf numFmtId="0" fontId="5" fillId="8" borderId="0" xfId="2" applyFont="1" applyFill="1"/>
    <xf numFmtId="0" fontId="11" fillId="8" borderId="0" xfId="2" applyFill="1"/>
    <xf numFmtId="0" fontId="11" fillId="0" borderId="0" xfId="2"/>
    <xf numFmtId="0" fontId="12" fillId="8" borderId="0" xfId="1" applyFont="1" applyFill="1" applyProtection="1"/>
    <xf numFmtId="0" fontId="13" fillId="8" borderId="0" xfId="1" applyFont="1" applyFill="1" applyAlignment="1" applyProtection="1">
      <alignment horizontal="right"/>
      <protection locked="0"/>
    </xf>
    <xf numFmtId="0" fontId="5" fillId="8" borderId="0" xfId="1" applyFont="1" applyFill="1" applyAlignment="1" applyProtection="1">
      <alignment horizontal="center"/>
    </xf>
    <xf numFmtId="0" fontId="9" fillId="8" borderId="0" xfId="1" applyFill="1" applyAlignment="1" applyProtection="1">
      <alignment horizontal="center"/>
    </xf>
    <xf numFmtId="0" fontId="9" fillId="8" borderId="0" xfId="1" applyFont="1" applyFill="1" applyProtection="1"/>
    <xf numFmtId="0" fontId="5" fillId="8" borderId="0" xfId="1" applyFont="1" applyFill="1" applyAlignment="1" applyProtection="1">
      <alignment horizontal="center"/>
      <protection hidden="1"/>
    </xf>
    <xf numFmtId="0" fontId="5" fillId="8" borderId="0" xfId="1" applyFont="1" applyFill="1" applyAlignment="1" applyProtection="1"/>
    <xf numFmtId="0" fontId="14" fillId="8" borderId="0" xfId="2" applyFont="1" applyFill="1" applyProtection="1"/>
    <xf numFmtId="0" fontId="11" fillId="8" borderId="0" xfId="2" applyFill="1" applyProtection="1"/>
    <xf numFmtId="0" fontId="5" fillId="8" borderId="0" xfId="2" applyFont="1" applyFill="1" applyProtection="1"/>
    <xf numFmtId="0" fontId="16" fillId="8" borderId="0" xfId="1" applyFont="1" applyFill="1" applyProtection="1"/>
    <xf numFmtId="4" fontId="18" fillId="9" borderId="7" xfId="0" applyNumberFormat="1" applyFont="1" applyFill="1" applyBorder="1" applyAlignment="1" applyProtection="1">
      <alignment horizontal="right" vertical="center"/>
      <protection locked="0"/>
    </xf>
    <xf numFmtId="164" fontId="21" fillId="0" borderId="8" xfId="14" applyNumberFormat="1" applyFont="1" applyFill="1" applyBorder="1" applyAlignment="1" applyProtection="1">
      <alignment horizontal="right" wrapText="1"/>
      <protection locked="0"/>
    </xf>
    <xf numFmtId="164" fontId="18" fillId="5" borderId="8" xfId="15" applyNumberFormat="1" applyFont="1" applyFill="1" applyBorder="1" applyAlignment="1" applyProtection="1">
      <alignment horizontal="right" wrapText="1"/>
      <protection locked="0"/>
    </xf>
    <xf numFmtId="164" fontId="21" fillId="0" borderId="8" xfId="15" applyNumberFormat="1" applyFont="1" applyFill="1" applyBorder="1" applyAlignment="1" applyProtection="1">
      <alignment horizontal="right" wrapText="1"/>
      <protection locked="0"/>
    </xf>
    <xf numFmtId="164" fontId="21" fillId="0" borderId="8" xfId="0" applyNumberFormat="1" applyFont="1" applyBorder="1" applyAlignment="1" applyProtection="1">
      <alignment horizontal="right" wrapText="1"/>
      <protection locked="0"/>
    </xf>
    <xf numFmtId="164" fontId="18" fillId="5" borderId="8" xfId="0" applyNumberFormat="1" applyFont="1" applyFill="1" applyBorder="1" applyAlignment="1" applyProtection="1">
      <alignment horizontal="right" wrapText="1"/>
      <protection locked="0"/>
    </xf>
    <xf numFmtId="2" fontId="21" fillId="0" borderId="0" xfId="5" applyNumberFormat="1" applyFont="1"/>
    <xf numFmtId="4" fontId="21" fillId="0" borderId="8" xfId="23" applyNumberFormat="1" applyFont="1" applyFill="1" applyBorder="1" applyAlignment="1" applyProtection="1">
      <alignment horizontal="right" wrapText="1"/>
      <protection locked="0"/>
    </xf>
    <xf numFmtId="3" fontId="21" fillId="0" borderId="0" xfId="5" applyNumberFormat="1" applyFont="1" applyFill="1" applyBorder="1" applyAlignment="1" applyProtection="1"/>
    <xf numFmtId="4" fontId="21" fillId="0" borderId="0" xfId="5" applyNumberFormat="1" applyFont="1" applyFill="1" applyBorder="1" applyAlignment="1" applyProtection="1"/>
    <xf numFmtId="164" fontId="21" fillId="0" borderId="8" xfId="23" applyNumberFormat="1" applyFont="1" applyFill="1" applyBorder="1" applyAlignment="1" applyProtection="1">
      <alignment horizontal="right" wrapText="1"/>
      <protection locked="0"/>
    </xf>
    <xf numFmtId="3" fontId="21" fillId="0" borderId="8" xfId="23" applyNumberFormat="1" applyFont="1" applyFill="1" applyBorder="1" applyAlignment="1" applyProtection="1">
      <alignment wrapText="1"/>
      <protection locked="0"/>
    </xf>
    <xf numFmtId="0" fontId="21" fillId="0" borderId="8" xfId="23" applyNumberFormat="1" applyFont="1" applyFill="1" applyBorder="1" applyAlignment="1" applyProtection="1">
      <alignment wrapText="1"/>
      <protection locked="0"/>
    </xf>
    <xf numFmtId="0" fontId="8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8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8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4" fillId="8" borderId="14" xfId="1" applyFont="1" applyFill="1" applyBorder="1" applyAlignment="1" applyProtection="1">
      <alignment horizontal="center"/>
    </xf>
    <xf numFmtId="0" fontId="15" fillId="8" borderId="15" xfId="1" applyFont="1" applyFill="1" applyBorder="1" applyAlignment="1" applyProtection="1">
      <alignment horizontal="center"/>
    </xf>
  </cellXfs>
  <cellStyles count="36">
    <cellStyle name="Millares 2" xfId="5"/>
    <cellStyle name="Millares 3" xfId="8"/>
    <cellStyle name="Millares 3 2" xfId="10"/>
    <cellStyle name="Millares 3 2 2" xfId="9"/>
    <cellStyle name="Millares 3 2 2 2" xfId="11"/>
    <cellStyle name="Millares 3 2 2 2 2" xfId="21"/>
    <cellStyle name="Millares 3 2 2 2 3" xfId="28"/>
    <cellStyle name="Millares 3 2 2 2 4" xfId="34"/>
    <cellStyle name="Millares 3 2 2 3" xfId="19"/>
    <cellStyle name="Millares 3 2 2 4" xfId="26"/>
    <cellStyle name="Millares 3 2 2 5" xfId="32"/>
    <cellStyle name="Millares 3 2 3" xfId="12"/>
    <cellStyle name="Millares 3 2 3 2" xfId="22"/>
    <cellStyle name="Millares 3 2 3 3" xfId="29"/>
    <cellStyle name="Millares 3 2 3 4" xfId="35"/>
    <cellStyle name="Millares 3 2 4" xfId="20"/>
    <cellStyle name="Millares 3 2 5" xfId="27"/>
    <cellStyle name="Millares 3 2 6" xfId="33"/>
    <cellStyle name="Millares 3 3" xfId="18"/>
    <cellStyle name="Millares 3 4" xfId="25"/>
    <cellStyle name="Millares 3 5" xfId="31"/>
    <cellStyle name="Normal" xfId="0" builtinId="0"/>
    <cellStyle name="Normal 10" xfId="23"/>
    <cellStyle name="Normal 2" xfId="6"/>
    <cellStyle name="Normal 2_F_2014_00_0000_CV_PMP_plantilla" xfId="2"/>
    <cellStyle name="Normal 3" xfId="1"/>
    <cellStyle name="Normal 3 2" xfId="13"/>
    <cellStyle name="Normal 4" xfId="7"/>
    <cellStyle name="Normal 4 2" xfId="17"/>
    <cellStyle name="Normal 4 3" xfId="24"/>
    <cellStyle name="Normal 4 4" xfId="30"/>
    <cellStyle name="Normal 5" xfId="3"/>
    <cellStyle name="Normal 6" xfId="4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9" val="4"/>
</file>

<file path=xl/ctrlProps/ctrlProp2.xml><?xml version="1.0" encoding="utf-8"?>
<formControlPr xmlns="http://schemas.microsoft.com/office/spreadsheetml/2009/9/main" objectType="Drop" dropStyle="combo" dx="16" fmlaLink="$D$3" fmlaRange="$O$1:$O$7" sel="1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>
          <a:extLst>
            <a:ext uri="{FF2B5EF4-FFF2-40B4-BE49-F238E27FC236}">
              <a16:creationId xmlns=""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2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2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2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2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2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2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C6" sqref="C6:C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8" t="s">
        <v>0</v>
      </c>
      <c r="B1" s="69"/>
      <c r="C1" s="69"/>
      <c r="D1" s="69"/>
      <c r="E1" s="69"/>
      <c r="F1" s="70"/>
    </row>
    <row r="2" spans="1:6" s="1" customFormat="1" ht="19.5" customHeight="1">
      <c r="A2" s="71"/>
      <c r="B2" s="72"/>
      <c r="C2" s="72"/>
      <c r="D2" s="72"/>
      <c r="E2" s="72"/>
      <c r="F2" s="73"/>
    </row>
    <row r="3" spans="1:6" s="1" customFormat="1" ht="19.5" customHeight="1">
      <c r="A3" s="74"/>
      <c r="B3" s="75"/>
      <c r="C3" s="75"/>
      <c r="D3" s="75"/>
      <c r="E3" s="75"/>
      <c r="F3" s="75"/>
    </row>
    <row r="4" spans="1:6" ht="19.5" customHeight="1">
      <c r="A4" s="76" t="s">
        <v>1</v>
      </c>
      <c r="B4" s="76"/>
      <c r="C4" s="76"/>
      <c r="D4" s="76"/>
      <c r="E4" s="76"/>
      <c r="F4" s="76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50083.42</v>
      </c>
      <c r="D6" s="15">
        <v>0</v>
      </c>
      <c r="E6" s="15">
        <v>0</v>
      </c>
      <c r="F6" s="15">
        <f t="shared" ref="F6:F64" si="0">C6</f>
        <v>50083.42</v>
      </c>
    </row>
    <row r="7" spans="1:6" ht="15.75" thickBot="1">
      <c r="A7" s="12" t="s">
        <v>9</v>
      </c>
      <c r="B7" s="12" t="s">
        <v>10</v>
      </c>
      <c r="C7" s="16">
        <v>6928.7400000000007</v>
      </c>
      <c r="D7" s="16">
        <v>0</v>
      </c>
      <c r="E7" s="16">
        <v>0</v>
      </c>
      <c r="F7" s="16">
        <f t="shared" si="0"/>
        <v>6928.7400000000007</v>
      </c>
    </row>
    <row r="8" spans="1:6" ht="15.75" thickBot="1">
      <c r="A8" s="11" t="s">
        <v>11</v>
      </c>
      <c r="B8" s="11" t="s">
        <v>12</v>
      </c>
      <c r="C8" s="55">
        <v>9762.1</v>
      </c>
      <c r="D8" s="15">
        <v>0</v>
      </c>
      <c r="E8" s="15">
        <v>0</v>
      </c>
      <c r="F8" s="15">
        <f t="shared" si="0"/>
        <v>9762.1</v>
      </c>
    </row>
    <row r="9" spans="1:6" ht="15.75" thickBot="1">
      <c r="A9" s="11" t="s">
        <v>13</v>
      </c>
      <c r="B9" s="11" t="s">
        <v>14</v>
      </c>
      <c r="C9" s="55">
        <f>SUM(C10:C11)</f>
        <v>205.26999999999998</v>
      </c>
      <c r="D9" s="15">
        <v>0</v>
      </c>
      <c r="E9" s="15">
        <v>0</v>
      </c>
      <c r="F9" s="15">
        <f t="shared" si="0"/>
        <v>205.26999999999998</v>
      </c>
    </row>
    <row r="10" spans="1:6">
      <c r="A10" s="12" t="s">
        <v>15</v>
      </c>
      <c r="B10" s="12" t="s">
        <v>16</v>
      </c>
      <c r="C10" s="16">
        <v>186.73</v>
      </c>
      <c r="D10" s="16">
        <v>0</v>
      </c>
      <c r="E10" s="16">
        <v>0</v>
      </c>
      <c r="F10" s="16">
        <f t="shared" si="0"/>
        <v>186.73</v>
      </c>
    </row>
    <row r="11" spans="1:6" ht="15.75" thickBot="1">
      <c r="A11" s="12" t="s">
        <v>17</v>
      </c>
      <c r="B11" s="12" t="s">
        <v>18</v>
      </c>
      <c r="C11" s="16">
        <v>18.54</v>
      </c>
      <c r="D11" s="16">
        <v>0</v>
      </c>
      <c r="E11" s="16">
        <v>0</v>
      </c>
      <c r="F11" s="16">
        <f t="shared" si="0"/>
        <v>18.54</v>
      </c>
    </row>
    <row r="12" spans="1:6" ht="15.75" thickBot="1">
      <c r="A12" s="11" t="s">
        <v>19</v>
      </c>
      <c r="B12" s="11" t="s">
        <v>20</v>
      </c>
      <c r="C12" s="55">
        <f>SUM(C13,C29)</f>
        <v>696.64</v>
      </c>
      <c r="D12" s="15">
        <v>0</v>
      </c>
      <c r="E12" s="15">
        <v>0</v>
      </c>
      <c r="F12" s="15">
        <f t="shared" si="0"/>
        <v>696.64</v>
      </c>
    </row>
    <row r="13" spans="1:6">
      <c r="A13" s="12" t="s">
        <v>21</v>
      </c>
      <c r="B13" s="12" t="s">
        <v>22</v>
      </c>
      <c r="C13" s="16">
        <f>SUM(C14:C20,C25:C28)</f>
        <v>231</v>
      </c>
      <c r="D13" s="16">
        <v>0</v>
      </c>
      <c r="E13" s="16">
        <v>0</v>
      </c>
      <c r="F13" s="16">
        <f t="shared" si="0"/>
        <v>231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231</v>
      </c>
      <c r="D20" s="16">
        <v>0</v>
      </c>
      <c r="E20" s="16">
        <v>0</v>
      </c>
      <c r="F20" s="16">
        <f t="shared" si="0"/>
        <v>231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231</v>
      </c>
      <c r="D22" s="16">
        <v>0</v>
      </c>
      <c r="E22" s="16">
        <v>0</v>
      </c>
      <c r="F22" s="16">
        <f t="shared" si="0"/>
        <v>231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465.64</v>
      </c>
      <c r="D29" s="16">
        <v>0</v>
      </c>
      <c r="E29" s="16">
        <v>0</v>
      </c>
      <c r="F29" s="16">
        <f t="shared" si="0"/>
        <v>465.64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465.64</v>
      </c>
      <c r="D31" s="16">
        <v>0</v>
      </c>
      <c r="E31" s="16">
        <v>0</v>
      </c>
      <c r="F31" s="16">
        <f t="shared" si="0"/>
        <v>465.64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13730.01</v>
      </c>
      <c r="D33" s="15">
        <v>0</v>
      </c>
      <c r="E33" s="15">
        <v>0</v>
      </c>
      <c r="F33" s="15">
        <f t="shared" si="0"/>
        <v>13730.01</v>
      </c>
    </row>
    <row r="34" spans="1:6">
      <c r="A34" s="12" t="s">
        <v>47</v>
      </c>
      <c r="B34" s="12" t="s">
        <v>48</v>
      </c>
      <c r="C34" s="16">
        <v>2335.84</v>
      </c>
      <c r="D34" s="16">
        <v>0</v>
      </c>
      <c r="E34" s="16">
        <v>0</v>
      </c>
      <c r="F34" s="16">
        <f t="shared" si="0"/>
        <v>2335.84</v>
      </c>
    </row>
    <row r="35" spans="1:6">
      <c r="A35" s="12" t="s">
        <v>49</v>
      </c>
      <c r="B35" s="12" t="s">
        <v>50</v>
      </c>
      <c r="C35" s="16">
        <v>228.81</v>
      </c>
      <c r="D35" s="16">
        <v>0</v>
      </c>
      <c r="E35" s="16">
        <v>0</v>
      </c>
      <c r="F35" s="16">
        <f t="shared" si="0"/>
        <v>228.81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11165.36</v>
      </c>
      <c r="D38" s="16">
        <v>0</v>
      </c>
      <c r="E38" s="16">
        <v>0</v>
      </c>
      <c r="F38" s="16">
        <f t="shared" si="0"/>
        <v>11165.36</v>
      </c>
    </row>
    <row r="39" spans="1:6" ht="15.75" thickBot="1">
      <c r="A39" s="11" t="s">
        <v>57</v>
      </c>
      <c r="B39" s="11" t="s">
        <v>58</v>
      </c>
      <c r="C39" s="55">
        <f>SUM(C40,C56)</f>
        <v>0</v>
      </c>
      <c r="D39" s="15">
        <v>0</v>
      </c>
      <c r="E39" s="15">
        <v>0</v>
      </c>
      <c r="F39" s="15">
        <f t="shared" si="0"/>
        <v>0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3" t="s">
        <v>23</v>
      </c>
      <c r="B59" s="14" t="s">
        <v>61</v>
      </c>
      <c r="C59" s="17">
        <f>SUM(C39,C33,C32,C12,C9,C8,C6)</f>
        <v>74477.440000000002</v>
      </c>
      <c r="D59" s="17">
        <v>0</v>
      </c>
      <c r="E59" s="17">
        <v>0</v>
      </c>
      <c r="F59" s="17">
        <f t="shared" si="0"/>
        <v>74477.440000000002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1858.07</v>
      </c>
      <c r="D63" s="15">
        <v>0</v>
      </c>
      <c r="E63" s="15">
        <v>0</v>
      </c>
      <c r="F63" s="15">
        <f t="shared" si="0"/>
        <v>1858.07</v>
      </c>
    </row>
    <row r="64" spans="1:6">
      <c r="A64" s="7" t="s">
        <v>23</v>
      </c>
      <c r="B64" s="9" t="s">
        <v>70</v>
      </c>
      <c r="C64" s="17">
        <f>SUM(C59,C60,C63)</f>
        <v>76335.510000000009</v>
      </c>
      <c r="D64" s="17">
        <v>0</v>
      </c>
      <c r="E64" s="17">
        <v>0</v>
      </c>
      <c r="F64" s="17">
        <f t="shared" si="0"/>
        <v>76335.510000000009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7"/>
  <sheetViews>
    <sheetView workbookViewId="0">
      <selection sqref="A1:AA1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68" t="s">
        <v>183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70"/>
    </row>
    <row r="2" spans="1:27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1:27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>
      <c r="A5" s="77" t="s">
        <v>164</v>
      </c>
      <c r="B5" s="77" t="s">
        <v>184</v>
      </c>
      <c r="C5" s="79" t="s">
        <v>185</v>
      </c>
      <c r="D5" s="80"/>
      <c r="E5" s="80"/>
      <c r="F5" s="80"/>
      <c r="G5" s="80"/>
      <c r="H5" s="80"/>
      <c r="I5" s="81"/>
      <c r="J5" s="79" t="s">
        <v>2</v>
      </c>
      <c r="K5" s="81"/>
      <c r="L5" s="79" t="s">
        <v>186</v>
      </c>
      <c r="M5" s="80"/>
      <c r="N5" s="80"/>
      <c r="O5" s="80"/>
      <c r="P5" s="81"/>
      <c r="Q5" s="79" t="s">
        <v>187</v>
      </c>
      <c r="R5" s="80"/>
      <c r="S5" s="81"/>
      <c r="T5" s="79" t="s">
        <v>188</v>
      </c>
      <c r="U5" s="80"/>
      <c r="V5" s="80"/>
      <c r="W5" s="80"/>
      <c r="X5" s="80"/>
      <c r="Y5" s="80"/>
      <c r="Z5" s="81"/>
      <c r="AA5" s="77" t="s">
        <v>189</v>
      </c>
    </row>
    <row r="6" spans="1:27">
      <c r="A6" s="82"/>
      <c r="B6" s="82"/>
      <c r="C6" s="79" t="s">
        <v>190</v>
      </c>
      <c r="D6" s="80"/>
      <c r="E6" s="80"/>
      <c r="F6" s="80"/>
      <c r="G6" s="81"/>
      <c r="H6" s="77" t="s">
        <v>191</v>
      </c>
      <c r="I6" s="77" t="s">
        <v>192</v>
      </c>
      <c r="J6" s="79" t="s">
        <v>193</v>
      </c>
      <c r="K6" s="81"/>
      <c r="L6" s="79" t="s">
        <v>194</v>
      </c>
      <c r="M6" s="81"/>
      <c r="N6" s="77" t="s">
        <v>195</v>
      </c>
      <c r="O6" s="77" t="s">
        <v>196</v>
      </c>
      <c r="P6" s="77" t="s">
        <v>197</v>
      </c>
      <c r="Q6" s="77" t="s">
        <v>198</v>
      </c>
      <c r="R6" s="77" t="s">
        <v>199</v>
      </c>
      <c r="S6" s="77" t="s">
        <v>200</v>
      </c>
      <c r="T6" s="79" t="s">
        <v>190</v>
      </c>
      <c r="U6" s="80"/>
      <c r="V6" s="80"/>
      <c r="W6" s="80"/>
      <c r="X6" s="81"/>
      <c r="Y6" s="77" t="s">
        <v>201</v>
      </c>
      <c r="Z6" s="77" t="s">
        <v>202</v>
      </c>
      <c r="AA6" s="82"/>
    </row>
    <row r="7" spans="1:27" ht="60" customHeight="1">
      <c r="A7" s="78"/>
      <c r="B7" s="78"/>
      <c r="C7" s="10" t="s">
        <v>203</v>
      </c>
      <c r="D7" s="10" t="s">
        <v>204</v>
      </c>
      <c r="E7" s="10" t="s">
        <v>205</v>
      </c>
      <c r="F7" s="10" t="s">
        <v>206</v>
      </c>
      <c r="G7" s="10" t="s">
        <v>207</v>
      </c>
      <c r="H7" s="78"/>
      <c r="I7" s="78"/>
      <c r="J7" s="10" t="s">
        <v>208</v>
      </c>
      <c r="K7" s="10" t="s">
        <v>209</v>
      </c>
      <c r="L7" s="10" t="s">
        <v>210</v>
      </c>
      <c r="M7" s="10" t="s">
        <v>211</v>
      </c>
      <c r="N7" s="78"/>
      <c r="O7" s="78"/>
      <c r="P7" s="78"/>
      <c r="Q7" s="78"/>
      <c r="R7" s="78"/>
      <c r="S7" s="78"/>
      <c r="T7" s="10" t="s">
        <v>212</v>
      </c>
      <c r="U7" s="10" t="s">
        <v>213</v>
      </c>
      <c r="V7" s="10" t="s">
        <v>214</v>
      </c>
      <c r="W7" s="10" t="s">
        <v>215</v>
      </c>
      <c r="X7" s="10" t="s">
        <v>216</v>
      </c>
      <c r="Y7" s="78"/>
      <c r="Z7" s="78"/>
      <c r="AA7" s="78"/>
    </row>
    <row r="8" spans="1:27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0"/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00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sqref="A1:T1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68" t="s">
        <v>217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</row>
    <row r="2" spans="1:20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>
      <c r="A5" s="77" t="s">
        <v>218</v>
      </c>
      <c r="B5" s="77" t="s">
        <v>219</v>
      </c>
      <c r="C5" s="77" t="s">
        <v>220</v>
      </c>
      <c r="D5" s="79" t="s">
        <v>221</v>
      </c>
      <c r="E5" s="80"/>
      <c r="F5" s="80"/>
      <c r="G5" s="80"/>
      <c r="H5" s="81"/>
      <c r="I5" s="77" t="s">
        <v>222</v>
      </c>
      <c r="J5" s="79" t="s">
        <v>223</v>
      </c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1:20" ht="22.5">
      <c r="A6" s="78"/>
      <c r="B6" s="78"/>
      <c r="C6" s="78"/>
      <c r="D6" s="10" t="s">
        <v>224</v>
      </c>
      <c r="E6" s="10" t="s">
        <v>225</v>
      </c>
      <c r="F6" s="10" t="s">
        <v>226</v>
      </c>
      <c r="G6" s="10" t="s">
        <v>227</v>
      </c>
      <c r="H6" s="10" t="s">
        <v>228</v>
      </c>
      <c r="I6" s="78"/>
      <c r="J6" s="10" t="s">
        <v>225</v>
      </c>
      <c r="K6" s="10" t="s">
        <v>229</v>
      </c>
      <c r="L6" s="10" t="s">
        <v>230</v>
      </c>
      <c r="M6" s="10" t="s">
        <v>231</v>
      </c>
      <c r="N6" s="10" t="s">
        <v>232</v>
      </c>
      <c r="O6" s="10" t="s">
        <v>233</v>
      </c>
      <c r="P6" s="10" t="s">
        <v>234</v>
      </c>
      <c r="Q6" s="10" t="s">
        <v>235</v>
      </c>
      <c r="R6" s="10" t="s">
        <v>236</v>
      </c>
      <c r="S6" s="10" t="s">
        <v>237</v>
      </c>
      <c r="T6" s="10" t="s">
        <v>238</v>
      </c>
    </row>
    <row r="7" spans="1:20">
      <c r="A7" s="20"/>
      <c r="B7" s="16"/>
      <c r="C7" s="20"/>
      <c r="D7" s="16"/>
      <c r="E7" s="16"/>
      <c r="F7" s="16"/>
      <c r="G7" s="16"/>
      <c r="H7" s="16"/>
      <c r="I7" s="2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10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68" t="s">
        <v>239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7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7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7">
      <c r="A5" s="79" t="s">
        <v>240</v>
      </c>
      <c r="B5" s="81"/>
      <c r="C5" s="77" t="s">
        <v>241</v>
      </c>
      <c r="D5" s="79" t="s">
        <v>242</v>
      </c>
      <c r="E5" s="80"/>
      <c r="F5" s="80"/>
      <c r="G5" s="81"/>
      <c r="H5" s="79" t="s">
        <v>243</v>
      </c>
      <c r="I5" s="80"/>
      <c r="J5" s="81"/>
      <c r="K5" s="77" t="s">
        <v>244</v>
      </c>
      <c r="L5" s="77" t="s">
        <v>245</v>
      </c>
      <c r="M5" s="77" t="s">
        <v>246</v>
      </c>
      <c r="N5" s="77" t="s">
        <v>247</v>
      </c>
      <c r="O5" s="77" t="s">
        <v>248</v>
      </c>
    </row>
    <row r="6" spans="1:17">
      <c r="A6" s="77" t="s">
        <v>249</v>
      </c>
      <c r="B6" s="77" t="s">
        <v>250</v>
      </c>
      <c r="C6" s="82"/>
      <c r="D6" s="77" t="s">
        <v>251</v>
      </c>
      <c r="E6" s="79" t="s">
        <v>252</v>
      </c>
      <c r="F6" s="81"/>
      <c r="G6" s="77" t="s">
        <v>253</v>
      </c>
      <c r="H6" s="77" t="s">
        <v>254</v>
      </c>
      <c r="I6" s="77" t="s">
        <v>255</v>
      </c>
      <c r="J6" s="77" t="s">
        <v>256</v>
      </c>
      <c r="K6" s="82"/>
      <c r="L6" s="82"/>
      <c r="M6" s="82"/>
      <c r="N6" s="82"/>
      <c r="O6" s="82"/>
    </row>
    <row r="7" spans="1:17" ht="45">
      <c r="A7" s="78"/>
      <c r="B7" s="78"/>
      <c r="C7" s="78"/>
      <c r="D7" s="78"/>
      <c r="E7" s="10" t="s">
        <v>257</v>
      </c>
      <c r="F7" s="10" t="s">
        <v>258</v>
      </c>
      <c r="G7" s="78"/>
      <c r="H7" s="78"/>
      <c r="I7" s="78"/>
      <c r="J7" s="78"/>
      <c r="K7" s="78"/>
      <c r="L7" s="78"/>
      <c r="M7" s="78"/>
      <c r="N7" s="78"/>
      <c r="O7" s="78"/>
    </row>
    <row r="8" spans="1:17">
      <c r="A8" s="20"/>
      <c r="B8" s="20"/>
      <c r="C8" s="16"/>
      <c r="D8" s="16"/>
      <c r="E8" s="16"/>
      <c r="F8" s="20"/>
      <c r="G8" s="20"/>
      <c r="H8" s="16"/>
      <c r="I8" s="16"/>
      <c r="J8" s="20"/>
      <c r="K8" s="16"/>
      <c r="L8" s="16"/>
      <c r="M8" s="16"/>
      <c r="N8" s="16"/>
      <c r="O8" s="20"/>
      <c r="P8" t="s">
        <v>259</v>
      </c>
      <c r="Q8" t="s">
        <v>260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workbookViewId="0">
      <selection activeCell="C14" sqref="C14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68" t="s">
        <v>261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3"/>
    </row>
    <row r="3" spans="1:10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</row>
    <row r="4" spans="1:10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>
      <c r="A5" s="77" t="s">
        <v>262</v>
      </c>
      <c r="B5" s="79" t="s">
        <v>263</v>
      </c>
      <c r="C5" s="80"/>
      <c r="D5" s="80"/>
      <c r="E5" s="80"/>
      <c r="F5" s="80"/>
      <c r="G5" s="80"/>
      <c r="H5" s="80"/>
      <c r="I5" s="80"/>
      <c r="J5" s="81"/>
    </row>
    <row r="6" spans="1:10">
      <c r="A6" s="78"/>
      <c r="B6" s="10" t="s">
        <v>264</v>
      </c>
      <c r="C6" s="10" t="s">
        <v>265</v>
      </c>
      <c r="D6" s="10" t="s">
        <v>266</v>
      </c>
      <c r="E6" s="10" t="s">
        <v>267</v>
      </c>
      <c r="F6" s="10" t="s">
        <v>268</v>
      </c>
      <c r="G6" s="10" t="s">
        <v>269</v>
      </c>
      <c r="H6" s="10" t="s">
        <v>270</v>
      </c>
      <c r="I6" s="10" t="s">
        <v>271</v>
      </c>
      <c r="J6" s="10" t="s">
        <v>176</v>
      </c>
    </row>
    <row r="7" spans="1:10">
      <c r="A7" s="20" t="s">
        <v>549</v>
      </c>
      <c r="B7" s="16">
        <v>11109.55</v>
      </c>
      <c r="C7" s="16">
        <v>7736.06</v>
      </c>
      <c r="D7" s="16">
        <v>16.68</v>
      </c>
      <c r="E7" s="16">
        <v>225</v>
      </c>
      <c r="F7" s="16">
        <v>2734.58</v>
      </c>
      <c r="G7" s="16">
        <v>0</v>
      </c>
      <c r="H7" s="16">
        <v>0</v>
      </c>
      <c r="I7" s="16">
        <v>0</v>
      </c>
      <c r="J7" s="16">
        <f>SUM(B7:I7)</f>
        <v>21821.870000000003</v>
      </c>
    </row>
    <row r="8" spans="1:10">
      <c r="A8" s="20" t="s">
        <v>550</v>
      </c>
      <c r="B8" s="16">
        <v>2196.06</v>
      </c>
      <c r="C8" s="16">
        <v>785.9</v>
      </c>
      <c r="D8" s="16">
        <v>1.3</v>
      </c>
      <c r="E8" s="16">
        <v>358.68</v>
      </c>
      <c r="F8" s="16">
        <v>5.88</v>
      </c>
      <c r="G8" s="16">
        <v>0</v>
      </c>
      <c r="H8" s="16">
        <v>0</v>
      </c>
      <c r="I8" s="16">
        <v>0</v>
      </c>
      <c r="J8" s="16">
        <f>SUM(B8:I8)</f>
        <v>3347.82</v>
      </c>
    </row>
    <row r="9" spans="1:10">
      <c r="A9" s="20" t="s">
        <v>551</v>
      </c>
      <c r="B9" s="16">
        <v>36777.81</v>
      </c>
      <c r="C9" s="16">
        <v>1240.1400000000001</v>
      </c>
      <c r="D9" s="16">
        <v>187.29</v>
      </c>
      <c r="E9" s="16">
        <v>112.96</v>
      </c>
      <c r="F9" s="16">
        <v>102.26</v>
      </c>
      <c r="G9" s="16">
        <v>0</v>
      </c>
      <c r="H9" s="16">
        <v>0</v>
      </c>
      <c r="I9" s="16">
        <v>1858.07</v>
      </c>
      <c r="J9" s="16">
        <f>SUM(B9:I9)</f>
        <v>40278.53</v>
      </c>
    </row>
    <row r="10" spans="1:10">
      <c r="A10" s="20" t="s">
        <v>552</v>
      </c>
      <c r="B10" s="16">
        <v>0</v>
      </c>
      <c r="C10" s="16">
        <v>0</v>
      </c>
      <c r="D10" s="16">
        <v>0</v>
      </c>
      <c r="E10" s="16">
        <v>0</v>
      </c>
      <c r="F10" s="16">
        <v>10887.29</v>
      </c>
      <c r="G10" s="16">
        <v>0</v>
      </c>
      <c r="H10" s="16">
        <v>0</v>
      </c>
      <c r="I10" s="16">
        <v>0</v>
      </c>
      <c r="J10" s="16">
        <f>SUM(B10:I10)</f>
        <v>10887.29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workbookViewId="0">
      <selection sqref="A1:L1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68" t="s">
        <v>272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>
      <c r="A5" s="77" t="s">
        <v>273</v>
      </c>
      <c r="B5" s="77" t="s">
        <v>274</v>
      </c>
      <c r="C5" s="79" t="s">
        <v>275</v>
      </c>
      <c r="D5" s="80"/>
      <c r="E5" s="80"/>
      <c r="F5" s="80"/>
      <c r="G5" s="80"/>
      <c r="H5" s="80"/>
      <c r="I5" s="81"/>
      <c r="J5" s="79" t="s">
        <v>276</v>
      </c>
      <c r="K5" s="80"/>
      <c r="L5" s="81"/>
    </row>
    <row r="6" spans="1:12">
      <c r="A6" s="82"/>
      <c r="B6" s="82"/>
      <c r="C6" s="77" t="s">
        <v>277</v>
      </c>
      <c r="D6" s="79" t="s">
        <v>278</v>
      </c>
      <c r="E6" s="80"/>
      <c r="F6" s="80"/>
      <c r="G6" s="80"/>
      <c r="H6" s="81"/>
      <c r="I6" s="77" t="s">
        <v>279</v>
      </c>
      <c r="J6" s="77" t="s">
        <v>280</v>
      </c>
      <c r="K6" s="77" t="s">
        <v>281</v>
      </c>
      <c r="L6" s="77" t="s">
        <v>282</v>
      </c>
    </row>
    <row r="7" spans="1:12">
      <c r="A7" s="78"/>
      <c r="B7" s="78"/>
      <c r="C7" s="78"/>
      <c r="D7" s="10" t="s">
        <v>283</v>
      </c>
      <c r="E7" s="10" t="s">
        <v>284</v>
      </c>
      <c r="F7" s="10" t="s">
        <v>285</v>
      </c>
      <c r="G7" s="10" t="s">
        <v>286</v>
      </c>
      <c r="H7" s="10" t="s">
        <v>287</v>
      </c>
      <c r="I7" s="78"/>
      <c r="J7" s="78"/>
      <c r="K7" s="78"/>
      <c r="L7" s="78"/>
    </row>
    <row r="8" spans="1:12">
      <c r="A8" s="20"/>
      <c r="B8" s="16"/>
      <c r="C8" s="20"/>
      <c r="D8" s="16"/>
      <c r="E8" s="16"/>
      <c r="F8" s="16"/>
      <c r="G8" s="16"/>
      <c r="H8" s="16"/>
      <c r="I8" s="16"/>
      <c r="J8" s="20"/>
      <c r="K8" s="16"/>
      <c r="L8" s="20"/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40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0" workbookViewId="0">
      <selection activeCell="C36" sqref="C36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68" t="s">
        <v>288</v>
      </c>
      <c r="B1" s="69"/>
      <c r="C1" s="69"/>
      <c r="D1" s="69"/>
      <c r="E1" s="69"/>
      <c r="F1" s="69"/>
      <c r="G1" s="69"/>
      <c r="H1" s="70"/>
    </row>
    <row r="2" spans="1:8" s="1" customFormat="1" ht="19.5" customHeight="1">
      <c r="A2" s="71"/>
      <c r="B2" s="72"/>
      <c r="C2" s="72"/>
      <c r="D2" s="72"/>
      <c r="E2" s="72"/>
      <c r="F2" s="72"/>
      <c r="G2" s="72"/>
      <c r="H2" s="73"/>
    </row>
    <row r="3" spans="1:8" s="1" customFormat="1" ht="19.5" customHeight="1">
      <c r="A3" s="74"/>
      <c r="B3" s="75"/>
      <c r="C3" s="75"/>
      <c r="D3" s="75"/>
      <c r="E3" s="75"/>
      <c r="F3" s="75"/>
      <c r="G3" s="75"/>
      <c r="H3" s="75"/>
    </row>
    <row r="4" spans="1:8" ht="19.5" customHeight="1">
      <c r="A4" s="76" t="s">
        <v>1</v>
      </c>
      <c r="B4" s="76"/>
      <c r="C4" s="76"/>
      <c r="D4" s="76"/>
      <c r="E4" s="76"/>
      <c r="F4" s="76"/>
      <c r="G4" s="76"/>
      <c r="H4" s="76"/>
    </row>
    <row r="5" spans="1:8">
      <c r="A5" s="77" t="s">
        <v>2</v>
      </c>
      <c r="B5" s="77" t="s">
        <v>289</v>
      </c>
      <c r="C5" s="77" t="s">
        <v>290</v>
      </c>
      <c r="D5" s="77" t="s">
        <v>291</v>
      </c>
      <c r="E5" s="77" t="s">
        <v>292</v>
      </c>
      <c r="F5" s="79" t="s">
        <v>293</v>
      </c>
      <c r="G5" s="80"/>
      <c r="H5" s="81"/>
    </row>
    <row r="6" spans="1:8" ht="45">
      <c r="A6" s="78"/>
      <c r="B6" s="78"/>
      <c r="C6" s="78"/>
      <c r="D6" s="78"/>
      <c r="E6" s="78"/>
      <c r="F6" s="10" t="s">
        <v>294</v>
      </c>
      <c r="G6" s="10" t="s">
        <v>295</v>
      </c>
      <c r="H6" s="10" t="s">
        <v>296</v>
      </c>
    </row>
    <row r="7" spans="1:8">
      <c r="A7" s="21" t="s">
        <v>297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298</v>
      </c>
      <c r="B8" s="16">
        <v>0</v>
      </c>
      <c r="C8" s="16">
        <v>0</v>
      </c>
      <c r="D8" s="23" t="s">
        <v>299</v>
      </c>
      <c r="E8" s="23" t="s">
        <v>299</v>
      </c>
      <c r="F8" s="16">
        <v>0</v>
      </c>
      <c r="G8" s="16">
        <v>0</v>
      </c>
      <c r="H8" s="16">
        <v>0</v>
      </c>
    </row>
    <row r="9" spans="1:8" ht="24">
      <c r="A9" s="12" t="s">
        <v>300</v>
      </c>
      <c r="B9" s="16">
        <v>0</v>
      </c>
      <c r="C9" s="16">
        <v>0</v>
      </c>
      <c r="D9" s="23" t="s">
        <v>299</v>
      </c>
      <c r="E9" s="23" t="s">
        <v>299</v>
      </c>
      <c r="F9" s="16">
        <v>0</v>
      </c>
      <c r="G9" s="16">
        <v>0</v>
      </c>
      <c r="H9" s="16">
        <v>0</v>
      </c>
    </row>
    <row r="10" spans="1:8">
      <c r="A10" s="12" t="s">
        <v>301</v>
      </c>
      <c r="B10" s="16">
        <v>0</v>
      </c>
      <c r="C10" s="16">
        <v>0</v>
      </c>
      <c r="D10" s="23" t="s">
        <v>299</v>
      </c>
      <c r="E10" s="23" t="s">
        <v>299</v>
      </c>
      <c r="F10" s="16">
        <v>0</v>
      </c>
      <c r="G10" s="16">
        <v>0</v>
      </c>
      <c r="H10" s="16">
        <v>0</v>
      </c>
    </row>
    <row r="11" spans="1:8">
      <c r="A11" s="12" t="s">
        <v>302</v>
      </c>
      <c r="B11" s="16">
        <v>0</v>
      </c>
      <c r="C11" s="16">
        <v>0</v>
      </c>
      <c r="D11" s="23" t="s">
        <v>299</v>
      </c>
      <c r="E11" s="23" t="s">
        <v>299</v>
      </c>
      <c r="F11" s="16">
        <v>0</v>
      </c>
      <c r="G11" s="16">
        <v>0</v>
      </c>
      <c r="H11" s="16">
        <v>0</v>
      </c>
    </row>
    <row r="12" spans="1:8">
      <c r="A12" s="12" t="s">
        <v>303</v>
      </c>
      <c r="B12" s="16">
        <v>0</v>
      </c>
      <c r="C12" s="16">
        <v>0</v>
      </c>
      <c r="D12" s="23" t="s">
        <v>299</v>
      </c>
      <c r="E12" s="23" t="s">
        <v>299</v>
      </c>
      <c r="F12" s="23" t="s">
        <v>299</v>
      </c>
      <c r="G12" s="23" t="s">
        <v>299</v>
      </c>
      <c r="H12" s="23" t="s">
        <v>299</v>
      </c>
    </row>
    <row r="13" spans="1:8" ht="24">
      <c r="A13" s="12" t="s">
        <v>304</v>
      </c>
      <c r="B13" s="16">
        <v>0</v>
      </c>
      <c r="C13" s="16">
        <v>0</v>
      </c>
      <c r="D13" s="23" t="s">
        <v>299</v>
      </c>
      <c r="E13" s="23" t="s">
        <v>299</v>
      </c>
      <c r="F13" s="16">
        <v>0</v>
      </c>
      <c r="G13" s="16">
        <v>0</v>
      </c>
      <c r="H13" s="16">
        <v>0</v>
      </c>
    </row>
    <row r="14" spans="1:8">
      <c r="A14" s="12" t="s">
        <v>305</v>
      </c>
      <c r="B14" s="16">
        <v>0</v>
      </c>
      <c r="C14" s="16">
        <v>0</v>
      </c>
      <c r="D14" s="23" t="s">
        <v>299</v>
      </c>
      <c r="E14" s="23" t="s">
        <v>299</v>
      </c>
      <c r="F14" s="16">
        <v>0</v>
      </c>
      <c r="G14" s="16">
        <v>0</v>
      </c>
      <c r="H14" s="16">
        <v>0</v>
      </c>
    </row>
    <row r="15" spans="1:8">
      <c r="A15" s="12" t="s">
        <v>306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307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308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298</v>
      </c>
      <c r="B18" s="16">
        <v>0</v>
      </c>
      <c r="C18" s="16">
        <v>0</v>
      </c>
      <c r="D18" s="23" t="s">
        <v>299</v>
      </c>
      <c r="E18" s="23" t="s">
        <v>299</v>
      </c>
      <c r="F18" s="16">
        <v>0</v>
      </c>
      <c r="G18" s="16">
        <v>0</v>
      </c>
      <c r="H18" s="16">
        <v>0</v>
      </c>
    </row>
    <row r="19" spans="1:8" ht="24">
      <c r="A19" s="12" t="s">
        <v>300</v>
      </c>
      <c r="B19" s="16">
        <v>0</v>
      </c>
      <c r="C19" s="16">
        <v>0</v>
      </c>
      <c r="D19" s="23" t="s">
        <v>299</v>
      </c>
      <c r="E19" s="23" t="s">
        <v>299</v>
      </c>
      <c r="F19" s="16">
        <v>0</v>
      </c>
      <c r="G19" s="16">
        <v>0</v>
      </c>
      <c r="H19" s="16">
        <v>0</v>
      </c>
    </row>
    <row r="20" spans="1:8">
      <c r="A20" s="12" t="s">
        <v>301</v>
      </c>
      <c r="B20" s="16">
        <v>0</v>
      </c>
      <c r="C20" s="16">
        <v>0</v>
      </c>
      <c r="D20" s="23" t="s">
        <v>299</v>
      </c>
      <c r="E20" s="23" t="s">
        <v>299</v>
      </c>
      <c r="F20" s="16">
        <v>0</v>
      </c>
      <c r="G20" s="16">
        <v>0</v>
      </c>
      <c r="H20" s="16">
        <v>0</v>
      </c>
    </row>
    <row r="21" spans="1:8">
      <c r="A21" s="12" t="s">
        <v>309</v>
      </c>
      <c r="B21" s="16">
        <v>0</v>
      </c>
      <c r="C21" s="16">
        <v>0</v>
      </c>
      <c r="D21" s="23" t="s">
        <v>299</v>
      </c>
      <c r="E21" s="23" t="s">
        <v>299</v>
      </c>
      <c r="F21" s="16">
        <v>0</v>
      </c>
      <c r="G21" s="16">
        <v>0</v>
      </c>
      <c r="H21" s="16">
        <v>0</v>
      </c>
    </row>
    <row r="22" spans="1:8">
      <c r="A22" s="12" t="s">
        <v>310</v>
      </c>
      <c r="B22" s="16">
        <v>0</v>
      </c>
      <c r="C22" s="16">
        <v>0</v>
      </c>
      <c r="D22" s="23" t="s">
        <v>299</v>
      </c>
      <c r="E22" s="23" t="s">
        <v>299</v>
      </c>
      <c r="F22" s="23" t="s">
        <v>299</v>
      </c>
      <c r="G22" s="23" t="s">
        <v>299</v>
      </c>
      <c r="H22" s="23" t="s">
        <v>299</v>
      </c>
    </row>
    <row r="23" spans="1:8" ht="24">
      <c r="A23" s="12" t="s">
        <v>311</v>
      </c>
      <c r="B23" s="16">
        <v>0</v>
      </c>
      <c r="C23" s="16">
        <v>0</v>
      </c>
      <c r="D23" s="23" t="s">
        <v>299</v>
      </c>
      <c r="E23" s="23" t="s">
        <v>299</v>
      </c>
      <c r="F23" s="16">
        <v>0</v>
      </c>
      <c r="G23" s="16">
        <v>0</v>
      </c>
      <c r="H23" s="16">
        <v>0</v>
      </c>
    </row>
    <row r="24" spans="1:8">
      <c r="A24" s="12" t="s">
        <v>306</v>
      </c>
      <c r="B24" s="16">
        <v>0</v>
      </c>
      <c r="C24" s="16">
        <v>0</v>
      </c>
      <c r="D24" s="23" t="s">
        <v>299</v>
      </c>
      <c r="E24" s="23" t="s">
        <v>299</v>
      </c>
      <c r="F24" s="16">
        <v>0</v>
      </c>
      <c r="G24" s="16">
        <v>0</v>
      </c>
      <c r="H24" s="16">
        <v>0</v>
      </c>
    </row>
    <row r="25" spans="1:8">
      <c r="A25" s="14" t="s">
        <v>312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313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298</v>
      </c>
      <c r="B27" s="16">
        <v>0</v>
      </c>
      <c r="C27" s="16">
        <v>0</v>
      </c>
      <c r="D27" s="23" t="s">
        <v>299</v>
      </c>
      <c r="E27" s="23" t="s">
        <v>299</v>
      </c>
      <c r="F27" s="16">
        <v>0</v>
      </c>
      <c r="G27" s="16">
        <v>0</v>
      </c>
      <c r="H27" s="16">
        <v>0</v>
      </c>
    </row>
    <row r="28" spans="1:8" ht="24">
      <c r="A28" s="12" t="s">
        <v>300</v>
      </c>
      <c r="B28" s="16">
        <v>0</v>
      </c>
      <c r="C28" s="16">
        <v>0</v>
      </c>
      <c r="D28" s="23" t="s">
        <v>299</v>
      </c>
      <c r="E28" s="23" t="s">
        <v>299</v>
      </c>
      <c r="F28" s="16">
        <v>0</v>
      </c>
      <c r="G28" s="16">
        <v>0</v>
      </c>
      <c r="H28" s="16">
        <v>0</v>
      </c>
    </row>
    <row r="29" spans="1:8">
      <c r="A29" s="12" t="s">
        <v>301</v>
      </c>
      <c r="B29" s="16">
        <v>0</v>
      </c>
      <c r="C29" s="16">
        <v>0</v>
      </c>
      <c r="D29" s="23" t="s">
        <v>299</v>
      </c>
      <c r="E29" s="23" t="s">
        <v>299</v>
      </c>
      <c r="F29" s="16">
        <v>0</v>
      </c>
      <c r="G29" s="16">
        <v>0</v>
      </c>
      <c r="H29" s="16">
        <v>0</v>
      </c>
    </row>
    <row r="30" spans="1:8">
      <c r="A30" s="12" t="s">
        <v>309</v>
      </c>
      <c r="B30" s="16">
        <v>0</v>
      </c>
      <c r="C30" s="16">
        <v>0</v>
      </c>
      <c r="D30" s="23" t="s">
        <v>299</v>
      </c>
      <c r="E30" s="23" t="s">
        <v>299</v>
      </c>
      <c r="F30" s="16">
        <v>0</v>
      </c>
      <c r="G30" s="16">
        <v>0</v>
      </c>
      <c r="H30" s="16">
        <v>0</v>
      </c>
    </row>
    <row r="31" spans="1:8">
      <c r="A31" s="12" t="s">
        <v>310</v>
      </c>
      <c r="B31" s="16">
        <v>0</v>
      </c>
      <c r="C31" s="16">
        <v>0</v>
      </c>
      <c r="D31" s="23" t="s">
        <v>299</v>
      </c>
      <c r="E31" s="23" t="s">
        <v>299</v>
      </c>
      <c r="F31" s="23" t="s">
        <v>299</v>
      </c>
      <c r="G31" s="23" t="s">
        <v>299</v>
      </c>
      <c r="H31" s="23" t="s">
        <v>299</v>
      </c>
    </row>
    <row r="32" spans="1:8" ht="24">
      <c r="A32" s="12" t="s">
        <v>311</v>
      </c>
      <c r="B32" s="16">
        <v>0</v>
      </c>
      <c r="C32" s="16">
        <v>0</v>
      </c>
      <c r="D32" s="23" t="s">
        <v>299</v>
      </c>
      <c r="E32" s="23" t="s">
        <v>299</v>
      </c>
      <c r="F32" s="16">
        <v>0</v>
      </c>
      <c r="G32" s="16">
        <v>0</v>
      </c>
      <c r="H32" s="16">
        <v>0</v>
      </c>
    </row>
    <row r="33" spans="1:8">
      <c r="A33" s="4" t="s">
        <v>306</v>
      </c>
      <c r="B33" s="3">
        <v>1313.73</v>
      </c>
      <c r="C33" s="3">
        <v>1299.3</v>
      </c>
      <c r="D33" s="24" t="s">
        <v>299</v>
      </c>
      <c r="E33" s="24" t="s">
        <v>299</v>
      </c>
      <c r="F33" s="3">
        <v>0</v>
      </c>
      <c r="G33" s="3">
        <v>0</v>
      </c>
      <c r="H33" s="3">
        <v>0</v>
      </c>
    </row>
    <row r="34" spans="1:8">
      <c r="A34" s="9" t="s">
        <v>314</v>
      </c>
      <c r="B34" s="8">
        <f>B33</f>
        <v>1313.73</v>
      </c>
      <c r="C34" s="8">
        <f>C33</f>
        <v>1299.3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sqref="A1:M1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68" t="s">
        <v>315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7" t="s">
        <v>218</v>
      </c>
      <c r="B5" s="77" t="s">
        <v>316</v>
      </c>
      <c r="C5" s="77" t="s">
        <v>317</v>
      </c>
      <c r="D5" s="77" t="s">
        <v>318</v>
      </c>
      <c r="E5" s="77" t="s">
        <v>319</v>
      </c>
      <c r="F5" s="77" t="s">
        <v>320</v>
      </c>
      <c r="G5" s="77" t="s">
        <v>280</v>
      </c>
      <c r="H5" s="79" t="s">
        <v>321</v>
      </c>
      <c r="I5" s="81"/>
      <c r="J5" s="79" t="s">
        <v>322</v>
      </c>
      <c r="K5" s="81"/>
      <c r="L5" s="79" t="s">
        <v>323</v>
      </c>
      <c r="M5" s="81"/>
    </row>
    <row r="6" spans="1:13">
      <c r="A6" s="78"/>
      <c r="B6" s="78"/>
      <c r="C6" s="78"/>
      <c r="D6" s="78"/>
      <c r="E6" s="78"/>
      <c r="F6" s="78"/>
      <c r="G6" s="78"/>
      <c r="H6" s="10" t="s">
        <v>324</v>
      </c>
      <c r="I6" s="10" t="s">
        <v>325</v>
      </c>
      <c r="J6" s="10" t="s">
        <v>324</v>
      </c>
      <c r="K6" s="10" t="s">
        <v>325</v>
      </c>
      <c r="L6" s="10" t="s">
        <v>324</v>
      </c>
      <c r="M6" s="10" t="s">
        <v>325</v>
      </c>
    </row>
    <row r="7" spans="1:13">
      <c r="A7" s="20"/>
      <c r="B7" s="20"/>
      <c r="C7" s="16"/>
      <c r="D7" s="20"/>
      <c r="E7" s="16"/>
      <c r="F7" s="20"/>
      <c r="G7" s="20"/>
      <c r="H7" s="16"/>
      <c r="I7" s="16"/>
      <c r="J7" s="16"/>
      <c r="K7" s="16"/>
      <c r="L7" s="16"/>
      <c r="M7" s="16"/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10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8" t="s">
        <v>326</v>
      </c>
      <c r="B1" s="69"/>
      <c r="C1" s="69"/>
      <c r="D1" s="69"/>
      <c r="E1" s="69"/>
      <c r="F1" s="69"/>
      <c r="G1" s="70"/>
    </row>
    <row r="2" spans="1:7" s="1" customFormat="1" ht="19.5" customHeight="1">
      <c r="A2" s="71"/>
      <c r="B2" s="72"/>
      <c r="C2" s="72"/>
      <c r="D2" s="72"/>
      <c r="E2" s="72"/>
      <c r="F2" s="72"/>
      <c r="G2" s="73"/>
    </row>
    <row r="3" spans="1:7" s="1" customFormat="1" ht="19.5" customHeight="1">
      <c r="A3" s="74"/>
      <c r="B3" s="75"/>
      <c r="C3" s="75"/>
      <c r="D3" s="75"/>
      <c r="E3" s="75"/>
      <c r="F3" s="75"/>
      <c r="G3" s="75"/>
    </row>
    <row r="4" spans="1:7" ht="19.5" customHeight="1">
      <c r="A4" s="76" t="s">
        <v>1</v>
      </c>
      <c r="B4" s="76"/>
      <c r="C4" s="76"/>
      <c r="D4" s="76"/>
      <c r="E4" s="76"/>
      <c r="F4" s="76"/>
      <c r="G4" s="76"/>
    </row>
    <row r="5" spans="1:7" ht="22.5">
      <c r="A5" s="10" t="s">
        <v>327</v>
      </c>
      <c r="B5" s="10" t="s">
        <v>328</v>
      </c>
      <c r="C5" s="10" t="s">
        <v>329</v>
      </c>
      <c r="D5" s="10" t="s">
        <v>330</v>
      </c>
      <c r="E5" s="10" t="s">
        <v>331</v>
      </c>
      <c r="F5" s="10" t="s">
        <v>332</v>
      </c>
      <c r="G5" s="10" t="s">
        <v>333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20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sqref="A1:AF1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68" t="s">
        <v>334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70"/>
    </row>
    <row r="2" spans="1:32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3"/>
    </row>
    <row r="3" spans="1:32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>
      <c r="A5" s="77" t="s">
        <v>335</v>
      </c>
      <c r="B5" s="77" t="s">
        <v>336</v>
      </c>
      <c r="C5" s="79" t="s">
        <v>337</v>
      </c>
      <c r="D5" s="81"/>
      <c r="E5" s="79" t="s">
        <v>338</v>
      </c>
      <c r="F5" s="81"/>
      <c r="G5" s="79" t="s">
        <v>339</v>
      </c>
      <c r="H5" s="81"/>
      <c r="I5" s="79" t="s">
        <v>340</v>
      </c>
      <c r="J5" s="80"/>
      <c r="K5" s="80"/>
      <c r="L5" s="80"/>
      <c r="M5" s="80"/>
      <c r="N5" s="80"/>
      <c r="O5" s="80"/>
      <c r="P5" s="81"/>
      <c r="Q5" s="79" t="s">
        <v>341</v>
      </c>
      <c r="R5" s="81"/>
      <c r="S5" s="79" t="s">
        <v>342</v>
      </c>
      <c r="T5" s="80"/>
      <c r="U5" s="80"/>
      <c r="V5" s="80"/>
      <c r="W5" s="80"/>
      <c r="X5" s="80"/>
      <c r="Y5" s="81"/>
      <c r="Z5" s="79" t="s">
        <v>343</v>
      </c>
      <c r="AA5" s="80"/>
      <c r="AB5" s="80"/>
      <c r="AC5" s="80"/>
      <c r="AD5" s="80"/>
      <c r="AE5" s="80"/>
      <c r="AF5" s="81"/>
    </row>
    <row r="6" spans="1:32">
      <c r="A6" s="82"/>
      <c r="B6" s="82"/>
      <c r="C6" s="77" t="s">
        <v>344</v>
      </c>
      <c r="D6" s="77" t="s">
        <v>345</v>
      </c>
      <c r="E6" s="77" t="s">
        <v>346</v>
      </c>
      <c r="F6" s="77" t="s">
        <v>345</v>
      </c>
      <c r="G6" s="77" t="s">
        <v>347</v>
      </c>
      <c r="H6" s="77" t="s">
        <v>348</v>
      </c>
      <c r="I6" s="77" t="s">
        <v>349</v>
      </c>
      <c r="J6" s="79" t="s">
        <v>350</v>
      </c>
      <c r="K6" s="80"/>
      <c r="L6" s="80"/>
      <c r="M6" s="80"/>
      <c r="N6" s="80"/>
      <c r="O6" s="80"/>
      <c r="P6" s="81"/>
      <c r="Q6" s="77" t="s">
        <v>347</v>
      </c>
      <c r="R6" s="77" t="s">
        <v>348</v>
      </c>
      <c r="S6" s="77" t="s">
        <v>233</v>
      </c>
      <c r="T6" s="77" t="s">
        <v>232</v>
      </c>
      <c r="U6" s="77" t="s">
        <v>231</v>
      </c>
      <c r="V6" s="77" t="s">
        <v>230</v>
      </c>
      <c r="W6" s="77" t="s">
        <v>229</v>
      </c>
      <c r="X6" s="77" t="s">
        <v>225</v>
      </c>
      <c r="Y6" s="77" t="s">
        <v>351</v>
      </c>
      <c r="Z6" s="77" t="s">
        <v>233</v>
      </c>
      <c r="AA6" s="77" t="s">
        <v>232</v>
      </c>
      <c r="AB6" s="77" t="s">
        <v>231</v>
      </c>
      <c r="AC6" s="77" t="s">
        <v>230</v>
      </c>
      <c r="AD6" s="77" t="s">
        <v>229</v>
      </c>
      <c r="AE6" s="77" t="s">
        <v>225</v>
      </c>
      <c r="AF6" s="77" t="s">
        <v>351</v>
      </c>
    </row>
    <row r="7" spans="1:32">
      <c r="A7" s="78"/>
      <c r="B7" s="78"/>
      <c r="C7" s="78"/>
      <c r="D7" s="78"/>
      <c r="E7" s="78"/>
      <c r="F7" s="78"/>
      <c r="G7" s="78"/>
      <c r="H7" s="78"/>
      <c r="I7" s="78"/>
      <c r="J7" s="10" t="s">
        <v>233</v>
      </c>
      <c r="K7" s="10" t="s">
        <v>232</v>
      </c>
      <c r="L7" s="10" t="s">
        <v>231</v>
      </c>
      <c r="M7" s="10" t="s">
        <v>230</v>
      </c>
      <c r="N7" s="10" t="s">
        <v>229</v>
      </c>
      <c r="O7" s="10" t="s">
        <v>225</v>
      </c>
      <c r="P7" s="10" t="s">
        <v>352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>
      <c r="A8" s="20"/>
      <c r="B8" s="20"/>
      <c r="C8" s="20"/>
      <c r="D8" s="20"/>
      <c r="E8" s="20"/>
      <c r="F8" s="20"/>
      <c r="G8" s="20"/>
      <c r="H8" s="20"/>
      <c r="I8" s="16"/>
      <c r="J8" s="16"/>
      <c r="K8" s="16"/>
      <c r="L8" s="16"/>
      <c r="M8" s="16"/>
      <c r="N8" s="16"/>
      <c r="O8" s="16"/>
      <c r="P8" s="16"/>
      <c r="Q8" s="20"/>
      <c r="R8" s="20"/>
      <c r="S8" s="16"/>
      <c r="T8" s="16"/>
      <c r="U8" s="16"/>
      <c r="V8" s="16"/>
      <c r="W8" s="16"/>
      <c r="X8" s="16"/>
      <c r="Y8" s="20"/>
      <c r="Z8" s="16"/>
      <c r="AA8" s="16"/>
      <c r="AB8" s="16"/>
      <c r="AC8" s="16"/>
      <c r="AD8" s="16"/>
      <c r="AE8" s="16"/>
      <c r="AF8" s="20"/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10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68" t="s">
        <v>353</v>
      </c>
      <c r="B1" s="69"/>
      <c r="C1" s="69"/>
      <c r="D1" s="70"/>
    </row>
    <row r="2" spans="1:4" s="1" customFormat="1" ht="19.5" customHeight="1">
      <c r="A2" s="71"/>
      <c r="B2" s="72"/>
      <c r="C2" s="72"/>
      <c r="D2" s="73"/>
    </row>
    <row r="3" spans="1:4" s="1" customFormat="1" ht="19.5" customHeight="1">
      <c r="A3" s="74"/>
      <c r="B3" s="75"/>
      <c r="C3" s="75"/>
      <c r="D3" s="75"/>
    </row>
    <row r="4" spans="1:4" ht="19.5" customHeight="1">
      <c r="A4" s="76" t="s">
        <v>1</v>
      </c>
      <c r="B4" s="76"/>
      <c r="C4" s="76"/>
      <c r="D4" s="76"/>
    </row>
    <row r="5" spans="1:4">
      <c r="A5" s="77" t="s">
        <v>2</v>
      </c>
      <c r="B5" s="79" t="s">
        <v>165</v>
      </c>
      <c r="C5" s="81"/>
      <c r="D5" s="77" t="s">
        <v>354</v>
      </c>
    </row>
    <row r="6" spans="1:4">
      <c r="A6" s="78"/>
      <c r="B6" s="10" t="s">
        <v>355</v>
      </c>
      <c r="C6" s="10" t="s">
        <v>356</v>
      </c>
      <c r="D6" s="78"/>
    </row>
    <row r="7" spans="1:4">
      <c r="A7" s="12" t="s">
        <v>357</v>
      </c>
      <c r="B7" s="16">
        <v>0</v>
      </c>
      <c r="C7" s="16">
        <v>0</v>
      </c>
      <c r="D7" s="20"/>
    </row>
    <row r="8" spans="1:4">
      <c r="A8" s="12" t="s">
        <v>358</v>
      </c>
      <c r="B8" s="16">
        <v>0</v>
      </c>
      <c r="C8" s="16">
        <v>0</v>
      </c>
      <c r="D8" s="20"/>
    </row>
    <row r="9" spans="1:4">
      <c r="A9" s="4" t="s">
        <v>359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2" workbookViewId="0">
      <selection activeCell="D5" sqref="D5:D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8" t="s">
        <v>71</v>
      </c>
      <c r="B1" s="69"/>
      <c r="C1" s="69"/>
      <c r="D1" s="69"/>
      <c r="E1" s="69"/>
      <c r="F1" s="69"/>
      <c r="G1" s="69"/>
      <c r="H1" s="70"/>
    </row>
    <row r="2" spans="1:8" s="1" customFormat="1" ht="19.5" customHeight="1">
      <c r="A2" s="71"/>
      <c r="B2" s="72"/>
      <c r="C2" s="72"/>
      <c r="D2" s="72"/>
      <c r="E2" s="72"/>
      <c r="F2" s="72"/>
      <c r="G2" s="72"/>
      <c r="H2" s="73"/>
    </row>
    <row r="3" spans="1:8" s="1" customFormat="1" ht="19.5" customHeight="1">
      <c r="A3" s="74"/>
      <c r="B3" s="75"/>
      <c r="C3" s="75"/>
      <c r="D3" s="75"/>
      <c r="E3" s="75"/>
      <c r="F3" s="75"/>
      <c r="G3" s="75"/>
      <c r="H3" s="75"/>
    </row>
    <row r="4" spans="1:8" ht="19.5" customHeight="1">
      <c r="A4" s="76" t="s">
        <v>1</v>
      </c>
      <c r="B4" s="76"/>
      <c r="C4" s="76"/>
      <c r="D4" s="76"/>
      <c r="E4" s="76"/>
      <c r="F4" s="76"/>
      <c r="G4" s="76"/>
      <c r="H4" s="76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71112.45</v>
      </c>
      <c r="D6" s="15">
        <v>734.89</v>
      </c>
      <c r="E6" s="15">
        <f t="shared" ref="E6:E64" si="0">SUM(C6,D6)</f>
        <v>71847.34</v>
      </c>
      <c r="F6" s="15">
        <v>0</v>
      </c>
      <c r="G6" s="15">
        <v>71516.649999999994</v>
      </c>
      <c r="H6" s="15">
        <v>71516.649999999994</v>
      </c>
    </row>
    <row r="7" spans="1:8">
      <c r="A7" s="12" t="s">
        <v>9</v>
      </c>
      <c r="B7" s="12" t="s">
        <v>10</v>
      </c>
      <c r="C7" s="16">
        <v>10070.200000000001</v>
      </c>
      <c r="D7" s="16">
        <v>100.95</v>
      </c>
      <c r="E7" s="16">
        <f t="shared" si="0"/>
        <v>10171.150000000001</v>
      </c>
      <c r="F7" s="16">
        <v>0</v>
      </c>
      <c r="G7" s="16">
        <v>10147.56</v>
      </c>
      <c r="H7" s="16">
        <v>10147.56</v>
      </c>
    </row>
    <row r="8" spans="1:8">
      <c r="A8" s="11" t="s">
        <v>11</v>
      </c>
      <c r="B8" s="11" t="s">
        <v>12</v>
      </c>
      <c r="C8" s="15">
        <v>18991.810000000001</v>
      </c>
      <c r="D8" s="15">
        <v>2400.88</v>
      </c>
      <c r="E8" s="15">
        <f t="shared" si="0"/>
        <v>21392.690000000002</v>
      </c>
      <c r="F8" s="15">
        <v>0</v>
      </c>
      <c r="G8" s="15">
        <v>14627.74</v>
      </c>
      <c r="H8" s="15">
        <v>14253.070000000002</v>
      </c>
    </row>
    <row r="9" spans="1:8">
      <c r="A9" s="11" t="s">
        <v>13</v>
      </c>
      <c r="B9" s="11" t="s">
        <v>14</v>
      </c>
      <c r="C9" s="15">
        <f t="shared" ref="C9:H9" si="1">SUM(C10:C11)</f>
        <v>418.94000000000005</v>
      </c>
      <c r="D9" s="15">
        <f t="shared" si="1"/>
        <v>1.32</v>
      </c>
      <c r="E9" s="15">
        <f t="shared" si="0"/>
        <v>420.26000000000005</v>
      </c>
      <c r="F9" s="15">
        <f t="shared" si="1"/>
        <v>0</v>
      </c>
      <c r="G9" s="15">
        <f t="shared" si="1"/>
        <v>205.26999999999998</v>
      </c>
      <c r="H9" s="15">
        <f t="shared" si="1"/>
        <v>205.26999999999998</v>
      </c>
    </row>
    <row r="10" spans="1:8">
      <c r="A10" s="12" t="s">
        <v>15</v>
      </c>
      <c r="B10" s="12" t="s">
        <v>16</v>
      </c>
      <c r="C10" s="16">
        <v>385.6</v>
      </c>
      <c r="D10" s="16">
        <v>0</v>
      </c>
      <c r="E10" s="16">
        <f t="shared" si="0"/>
        <v>385.6</v>
      </c>
      <c r="F10" s="16">
        <v>0</v>
      </c>
      <c r="G10" s="16">
        <v>186.73</v>
      </c>
      <c r="H10" s="16">
        <v>186.73</v>
      </c>
    </row>
    <row r="11" spans="1:8">
      <c r="A11" s="12" t="s">
        <v>78</v>
      </c>
      <c r="B11" s="12" t="s">
        <v>18</v>
      </c>
      <c r="C11" s="16">
        <v>33.340000000000003</v>
      </c>
      <c r="D11" s="16">
        <v>1.32</v>
      </c>
      <c r="E11" s="16">
        <f t="shared" si="0"/>
        <v>34.660000000000004</v>
      </c>
      <c r="F11" s="16">
        <v>0</v>
      </c>
      <c r="G11" s="16">
        <v>18.54</v>
      </c>
      <c r="H11" s="16">
        <v>18.54</v>
      </c>
    </row>
    <row r="12" spans="1:8">
      <c r="A12" s="11" t="s">
        <v>19</v>
      </c>
      <c r="B12" s="11" t="s">
        <v>20</v>
      </c>
      <c r="C12" s="15">
        <f t="shared" ref="C12:H12" si="2">SUM(C13,C29)</f>
        <v>935.12</v>
      </c>
      <c r="D12" s="15">
        <f t="shared" si="2"/>
        <v>857.05</v>
      </c>
      <c r="E12" s="15">
        <f t="shared" si="0"/>
        <v>1792.17</v>
      </c>
      <c r="F12" s="15">
        <f t="shared" si="2"/>
        <v>0</v>
      </c>
      <c r="G12" s="15">
        <f t="shared" si="2"/>
        <v>717.97</v>
      </c>
      <c r="H12" s="15">
        <f t="shared" si="2"/>
        <v>717.97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231</v>
      </c>
      <c r="H13" s="16">
        <f t="shared" si="3"/>
        <v>231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231</v>
      </c>
      <c r="H20" s="16">
        <f t="shared" si="4"/>
        <v>231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231</v>
      </c>
      <c r="H22" s="16">
        <v>231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673.12</v>
      </c>
      <c r="D29" s="16">
        <f t="shared" si="5"/>
        <v>857.05</v>
      </c>
      <c r="E29" s="16">
        <f t="shared" si="0"/>
        <v>1530.17</v>
      </c>
      <c r="F29" s="16">
        <f t="shared" si="5"/>
        <v>0</v>
      </c>
      <c r="G29" s="16">
        <f t="shared" si="5"/>
        <v>486.97</v>
      </c>
      <c r="H29" s="16">
        <f t="shared" si="5"/>
        <v>486.97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673.12</v>
      </c>
      <c r="D31" s="16">
        <v>857.05</v>
      </c>
      <c r="E31" s="16">
        <f t="shared" si="0"/>
        <v>1530.17</v>
      </c>
      <c r="F31" s="16">
        <v>0</v>
      </c>
      <c r="G31" s="16">
        <v>486.97</v>
      </c>
      <c r="H31" s="16">
        <v>486.97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18659.47</v>
      </c>
      <c r="D33" s="15">
        <f t="shared" si="6"/>
        <v>23062.1</v>
      </c>
      <c r="E33" s="15">
        <f t="shared" si="0"/>
        <v>41721.57</v>
      </c>
      <c r="F33" s="15">
        <f t="shared" si="6"/>
        <v>0</v>
      </c>
      <c r="G33" s="15">
        <f t="shared" si="6"/>
        <v>19116.96</v>
      </c>
      <c r="H33" s="15">
        <f t="shared" si="6"/>
        <v>18396.79</v>
      </c>
    </row>
    <row r="34" spans="1:8">
      <c r="A34" s="12" t="s">
        <v>47</v>
      </c>
      <c r="B34" s="12" t="s">
        <v>48</v>
      </c>
      <c r="C34" s="16">
        <v>3083</v>
      </c>
      <c r="D34" s="16">
        <v>2725.08</v>
      </c>
      <c r="E34" s="16">
        <f t="shared" si="0"/>
        <v>5808.08</v>
      </c>
      <c r="F34" s="16">
        <v>0</v>
      </c>
      <c r="G34" s="16">
        <v>2699.35</v>
      </c>
      <c r="H34" s="16">
        <v>2689.34</v>
      </c>
    </row>
    <row r="35" spans="1:8">
      <c r="A35" s="12" t="s">
        <v>49</v>
      </c>
      <c r="B35" s="12" t="s">
        <v>50</v>
      </c>
      <c r="C35" s="16">
        <v>182</v>
      </c>
      <c r="D35" s="16">
        <v>412.95000000000005</v>
      </c>
      <c r="E35" s="16">
        <f t="shared" si="0"/>
        <v>594.95000000000005</v>
      </c>
      <c r="F35" s="16">
        <v>0</v>
      </c>
      <c r="G35" s="16">
        <v>228.81</v>
      </c>
      <c r="H35" s="16">
        <v>228.81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15394.47</v>
      </c>
      <c r="D38" s="16">
        <v>19924.07</v>
      </c>
      <c r="E38" s="16">
        <f t="shared" si="0"/>
        <v>35318.54</v>
      </c>
      <c r="F38" s="16">
        <v>0</v>
      </c>
      <c r="G38" s="16">
        <v>16188.800000000001</v>
      </c>
      <c r="H38" s="16">
        <v>15478.640000000001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15.64</v>
      </c>
      <c r="E39" s="15">
        <f t="shared" si="0"/>
        <v>15.64</v>
      </c>
      <c r="F39" s="15">
        <f t="shared" si="7"/>
        <v>0</v>
      </c>
      <c r="G39" s="15">
        <f t="shared" si="7"/>
        <v>0</v>
      </c>
      <c r="H39" s="15">
        <f t="shared" si="7"/>
        <v>0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15.64</v>
      </c>
      <c r="E56" s="16">
        <f t="shared" si="0"/>
        <v>15.64</v>
      </c>
      <c r="F56" s="16">
        <f t="shared" si="10"/>
        <v>0</v>
      </c>
      <c r="G56" s="16">
        <f t="shared" si="10"/>
        <v>0</v>
      </c>
      <c r="H56" s="16">
        <f t="shared" si="10"/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15.64</v>
      </c>
      <c r="E58" s="16">
        <f t="shared" si="0"/>
        <v>15.64</v>
      </c>
      <c r="F58" s="16">
        <v>0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110117.79</v>
      </c>
      <c r="D59" s="17">
        <f t="shared" si="11"/>
        <v>27071.879999999997</v>
      </c>
      <c r="E59" s="17">
        <f t="shared" si="0"/>
        <v>137189.66999999998</v>
      </c>
      <c r="F59" s="17">
        <f t="shared" si="11"/>
        <v>0</v>
      </c>
      <c r="G59" s="17">
        <f t="shared" si="11"/>
        <v>106184.59</v>
      </c>
      <c r="H59" s="17">
        <f t="shared" si="11"/>
        <v>105089.75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200</v>
      </c>
      <c r="E60" s="15">
        <f t="shared" si="0"/>
        <v>201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200</v>
      </c>
      <c r="E61" s="16">
        <f t="shared" si="0"/>
        <v>201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2161.21</v>
      </c>
      <c r="D63" s="15">
        <v>0</v>
      </c>
      <c r="E63" s="15">
        <f t="shared" si="0"/>
        <v>2161.21</v>
      </c>
      <c r="F63" s="15">
        <v>0</v>
      </c>
      <c r="G63" s="15">
        <v>1858.07</v>
      </c>
      <c r="H63" s="15">
        <v>1858.07</v>
      </c>
    </row>
    <row r="64" spans="1:8">
      <c r="A64" s="7" t="s">
        <v>23</v>
      </c>
      <c r="B64" s="9" t="s">
        <v>70</v>
      </c>
      <c r="C64" s="17">
        <f t="shared" ref="C64:H64" si="13">SUM(C59,C60,C63)</f>
        <v>112280</v>
      </c>
      <c r="D64" s="17">
        <f t="shared" si="13"/>
        <v>27271.879999999997</v>
      </c>
      <c r="E64" s="17">
        <f t="shared" si="0"/>
        <v>139551.88</v>
      </c>
      <c r="F64" s="17">
        <f t="shared" si="13"/>
        <v>0</v>
      </c>
      <c r="G64" s="17">
        <f t="shared" si="13"/>
        <v>108042.66</v>
      </c>
      <c r="H64" s="17">
        <f t="shared" si="13"/>
        <v>106947.82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sqref="A1:F1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68" t="s">
        <v>360</v>
      </c>
      <c r="B1" s="69"/>
      <c r="C1" s="69"/>
      <c r="D1" s="69"/>
      <c r="E1" s="69"/>
      <c r="F1" s="70"/>
    </row>
    <row r="2" spans="1:6" s="1" customFormat="1" ht="19.5" customHeight="1">
      <c r="A2" s="71"/>
      <c r="B2" s="72"/>
      <c r="C2" s="72"/>
      <c r="D2" s="72"/>
      <c r="E2" s="72"/>
      <c r="F2" s="73"/>
    </row>
    <row r="3" spans="1:6" s="1" customFormat="1" ht="19.5" customHeight="1">
      <c r="A3" s="74"/>
      <c r="B3" s="75"/>
      <c r="C3" s="75"/>
      <c r="D3" s="75"/>
      <c r="E3" s="75"/>
      <c r="F3" s="75"/>
    </row>
    <row r="4" spans="1:6" ht="19.5" customHeight="1">
      <c r="A4" s="76" t="s">
        <v>1</v>
      </c>
      <c r="B4" s="76"/>
      <c r="C4" s="76"/>
      <c r="D4" s="76"/>
      <c r="E4" s="76"/>
      <c r="F4" s="76"/>
    </row>
    <row r="5" spans="1:6">
      <c r="A5" s="79" t="s">
        <v>361</v>
      </c>
      <c r="B5" s="81"/>
      <c r="C5" s="79" t="s">
        <v>362</v>
      </c>
      <c r="D5" s="80"/>
      <c r="E5" s="80"/>
      <c r="F5" s="81"/>
    </row>
    <row r="6" spans="1:6">
      <c r="A6" s="77" t="s">
        <v>354</v>
      </c>
      <c r="B6" s="77" t="s">
        <v>281</v>
      </c>
      <c r="C6" s="79" t="s">
        <v>324</v>
      </c>
      <c r="D6" s="81"/>
      <c r="E6" s="79" t="s">
        <v>325</v>
      </c>
      <c r="F6" s="81"/>
    </row>
    <row r="7" spans="1:6" ht="22.5">
      <c r="A7" s="78"/>
      <c r="B7" s="78"/>
      <c r="C7" s="10" t="s">
        <v>354</v>
      </c>
      <c r="D7" s="10" t="s">
        <v>281</v>
      </c>
      <c r="E7" s="10" t="s">
        <v>354</v>
      </c>
      <c r="F7" s="10" t="s">
        <v>281</v>
      </c>
    </row>
    <row r="8" spans="1:6">
      <c r="A8" s="20"/>
      <c r="B8" s="16"/>
      <c r="C8" s="20"/>
      <c r="D8" s="16"/>
      <c r="E8" s="20"/>
      <c r="F8" s="16"/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10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I1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68" t="s">
        <v>363</v>
      </c>
      <c r="B1" s="69"/>
      <c r="C1" s="69"/>
      <c r="D1" s="69"/>
      <c r="E1" s="69"/>
      <c r="F1" s="69"/>
      <c r="G1" s="69"/>
      <c r="H1" s="69"/>
      <c r="I1" s="70"/>
    </row>
    <row r="2" spans="1:9" s="1" customFormat="1" ht="19.5" customHeight="1">
      <c r="A2" s="71"/>
      <c r="B2" s="72"/>
      <c r="C2" s="72"/>
      <c r="D2" s="72"/>
      <c r="E2" s="72"/>
      <c r="F2" s="72"/>
      <c r="G2" s="72"/>
      <c r="H2" s="72"/>
      <c r="I2" s="73"/>
    </row>
    <row r="3" spans="1:9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</row>
    <row r="4" spans="1:9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9">
      <c r="A5" s="77" t="s">
        <v>218</v>
      </c>
      <c r="B5" s="77" t="s">
        <v>316</v>
      </c>
      <c r="C5" s="77" t="s">
        <v>364</v>
      </c>
      <c r="D5" s="77" t="s">
        <v>365</v>
      </c>
      <c r="E5" s="77" t="s">
        <v>280</v>
      </c>
      <c r="F5" s="79" t="s">
        <v>366</v>
      </c>
      <c r="G5" s="81"/>
      <c r="H5" s="79" t="s">
        <v>323</v>
      </c>
      <c r="I5" s="81"/>
    </row>
    <row r="6" spans="1:9">
      <c r="A6" s="78"/>
      <c r="B6" s="78"/>
      <c r="C6" s="78"/>
      <c r="D6" s="78"/>
      <c r="E6" s="78"/>
      <c r="F6" s="10" t="s">
        <v>324</v>
      </c>
      <c r="G6" s="10" t="s">
        <v>325</v>
      </c>
      <c r="H6" s="10" t="s">
        <v>324</v>
      </c>
      <c r="I6" s="10" t="s">
        <v>325</v>
      </c>
    </row>
    <row r="7" spans="1:9">
      <c r="A7" s="20"/>
      <c r="B7" s="20"/>
      <c r="C7" s="16"/>
      <c r="D7" s="16"/>
      <c r="E7" s="20"/>
      <c r="F7" s="16"/>
      <c r="G7" s="16"/>
      <c r="H7" s="16"/>
      <c r="I7" s="16"/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10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D13" sqref="D13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8" t="s">
        <v>367</v>
      </c>
      <c r="B1" s="69"/>
      <c r="C1" s="69"/>
      <c r="D1" s="69"/>
      <c r="E1" s="69"/>
      <c r="F1" s="69"/>
      <c r="G1" s="70"/>
    </row>
    <row r="2" spans="1:7" s="1" customFormat="1" ht="19.5" customHeight="1">
      <c r="A2" s="71"/>
      <c r="B2" s="72"/>
      <c r="C2" s="72"/>
      <c r="D2" s="72"/>
      <c r="E2" s="72"/>
      <c r="F2" s="72"/>
      <c r="G2" s="73"/>
    </row>
    <row r="3" spans="1:7" s="1" customFormat="1" ht="19.5" customHeight="1">
      <c r="A3" s="74"/>
      <c r="B3" s="75"/>
      <c r="C3" s="75"/>
      <c r="D3" s="75"/>
      <c r="E3" s="75"/>
      <c r="F3" s="75"/>
      <c r="G3" s="75"/>
    </row>
    <row r="4" spans="1:7" ht="19.5" customHeight="1">
      <c r="A4" s="76" t="s">
        <v>1</v>
      </c>
      <c r="B4" s="76"/>
      <c r="C4" s="76"/>
      <c r="D4" s="76"/>
      <c r="E4" s="76"/>
      <c r="F4" s="76"/>
      <c r="G4" s="76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 ht="24">
      <c r="A6" s="20" t="s">
        <v>553</v>
      </c>
      <c r="B6" s="20" t="s">
        <v>554</v>
      </c>
      <c r="C6" s="16" t="s">
        <v>23</v>
      </c>
      <c r="D6" s="16">
        <v>180</v>
      </c>
      <c r="E6" s="16" t="s">
        <v>23</v>
      </c>
      <c r="F6" s="16" t="s">
        <v>23</v>
      </c>
      <c r="G6" s="16">
        <f>SUM(D6)</f>
        <v>180</v>
      </c>
    </row>
    <row r="7" spans="1:7">
      <c r="A7" s="20" t="s">
        <v>555</v>
      </c>
      <c r="B7" s="20" t="s">
        <v>556</v>
      </c>
      <c r="C7" s="16" t="s">
        <v>23</v>
      </c>
      <c r="D7" s="16">
        <v>45</v>
      </c>
      <c r="E7" s="16" t="s">
        <v>23</v>
      </c>
      <c r="F7" s="16" t="s">
        <v>23</v>
      </c>
      <c r="G7" s="16">
        <f>SUM(D7)</f>
        <v>45</v>
      </c>
    </row>
    <row r="8" spans="1:7">
      <c r="A8" s="20" t="s">
        <v>557</v>
      </c>
      <c r="B8" s="20" t="s">
        <v>558</v>
      </c>
      <c r="C8" s="16" t="s">
        <v>23</v>
      </c>
      <c r="D8" s="16">
        <v>6</v>
      </c>
      <c r="E8" s="16" t="s">
        <v>23</v>
      </c>
      <c r="F8" s="16" t="s">
        <v>23</v>
      </c>
      <c r="G8" s="16">
        <f>SUM(D8)</f>
        <v>6</v>
      </c>
    </row>
    <row r="9" spans="1:7">
      <c r="A9" s="20" t="s">
        <v>559</v>
      </c>
      <c r="B9" s="20" t="s">
        <v>560</v>
      </c>
      <c r="C9" s="16"/>
      <c r="D9" s="16">
        <v>0</v>
      </c>
      <c r="E9" s="16"/>
      <c r="F9" s="16"/>
      <c r="G9" s="16">
        <f>SUM(D9)</f>
        <v>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8" t="s">
        <v>374</v>
      </c>
      <c r="B1" s="69"/>
      <c r="C1" s="69"/>
      <c r="D1" s="69"/>
      <c r="E1" s="69"/>
      <c r="F1" s="69"/>
      <c r="G1" s="70"/>
    </row>
    <row r="2" spans="1:7" s="1" customFormat="1" ht="19.5" customHeight="1">
      <c r="A2" s="71"/>
      <c r="B2" s="72"/>
      <c r="C2" s="72"/>
      <c r="D2" s="72"/>
      <c r="E2" s="72"/>
      <c r="F2" s="72"/>
      <c r="G2" s="73"/>
    </row>
    <row r="3" spans="1:7" s="1" customFormat="1" ht="19.5" customHeight="1">
      <c r="A3" s="74"/>
      <c r="B3" s="75"/>
      <c r="C3" s="75"/>
      <c r="D3" s="75"/>
      <c r="E3" s="75"/>
      <c r="F3" s="75"/>
      <c r="G3" s="75"/>
    </row>
    <row r="4" spans="1:7" ht="19.5" customHeight="1">
      <c r="A4" s="76" t="s">
        <v>1</v>
      </c>
      <c r="B4" s="76"/>
      <c r="C4" s="76"/>
      <c r="D4" s="76"/>
      <c r="E4" s="76"/>
      <c r="F4" s="76"/>
      <c r="G4" s="76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8" t="s">
        <v>375</v>
      </c>
      <c r="B1" s="69"/>
      <c r="C1" s="69"/>
      <c r="D1" s="69"/>
      <c r="E1" s="69"/>
      <c r="F1" s="69"/>
      <c r="G1" s="70"/>
    </row>
    <row r="2" spans="1:7" s="1" customFormat="1" ht="19.5" customHeight="1">
      <c r="A2" s="71"/>
      <c r="B2" s="72"/>
      <c r="C2" s="72"/>
      <c r="D2" s="72"/>
      <c r="E2" s="72"/>
      <c r="F2" s="72"/>
      <c r="G2" s="73"/>
    </row>
    <row r="3" spans="1:7" s="1" customFormat="1" ht="19.5" customHeight="1">
      <c r="A3" s="74"/>
      <c r="B3" s="75"/>
      <c r="C3" s="75"/>
      <c r="D3" s="75"/>
      <c r="E3" s="75"/>
      <c r="F3" s="75"/>
      <c r="G3" s="75"/>
    </row>
    <row r="4" spans="1:7" ht="19.5" customHeight="1">
      <c r="A4" s="76" t="s">
        <v>1</v>
      </c>
      <c r="B4" s="76"/>
      <c r="C4" s="76"/>
      <c r="D4" s="76"/>
      <c r="E4" s="76"/>
      <c r="F4" s="76"/>
      <c r="G4" s="76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8" t="s">
        <v>376</v>
      </c>
      <c r="B1" s="69"/>
      <c r="C1" s="69"/>
      <c r="D1" s="69"/>
      <c r="E1" s="69"/>
      <c r="F1" s="69"/>
      <c r="G1" s="70"/>
    </row>
    <row r="2" spans="1:7" s="1" customFormat="1" ht="19.5" customHeight="1">
      <c r="A2" s="71"/>
      <c r="B2" s="72"/>
      <c r="C2" s="72"/>
      <c r="D2" s="72"/>
      <c r="E2" s="72"/>
      <c r="F2" s="72"/>
      <c r="G2" s="73"/>
    </row>
    <row r="3" spans="1:7" s="1" customFormat="1" ht="19.5" customHeight="1">
      <c r="A3" s="74"/>
      <c r="B3" s="75"/>
      <c r="C3" s="75"/>
      <c r="D3" s="75"/>
      <c r="E3" s="75"/>
      <c r="F3" s="75"/>
      <c r="G3" s="75"/>
    </row>
    <row r="4" spans="1:7" ht="19.5" customHeight="1">
      <c r="A4" s="76" t="s">
        <v>1</v>
      </c>
      <c r="B4" s="76"/>
      <c r="C4" s="76"/>
      <c r="D4" s="76"/>
      <c r="E4" s="76"/>
      <c r="F4" s="76"/>
      <c r="G4" s="76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8" t="s">
        <v>378</v>
      </c>
      <c r="B1" s="69"/>
      <c r="C1" s="69"/>
      <c r="D1" s="69"/>
      <c r="E1" s="69"/>
      <c r="F1" s="69"/>
      <c r="G1" s="70"/>
    </row>
    <row r="2" spans="1:7" s="1" customFormat="1" ht="19.5" customHeight="1">
      <c r="A2" s="71"/>
      <c r="B2" s="72"/>
      <c r="C2" s="72"/>
      <c r="D2" s="72"/>
      <c r="E2" s="72"/>
      <c r="F2" s="72"/>
      <c r="G2" s="73"/>
    </row>
    <row r="3" spans="1:7" s="1" customFormat="1" ht="19.5" customHeight="1">
      <c r="A3" s="74"/>
      <c r="B3" s="75"/>
      <c r="C3" s="75"/>
      <c r="D3" s="75"/>
      <c r="E3" s="75"/>
      <c r="F3" s="75"/>
      <c r="G3" s="75"/>
    </row>
    <row r="4" spans="1:7" ht="19.5" customHeight="1">
      <c r="A4" s="76" t="s">
        <v>1</v>
      </c>
      <c r="B4" s="76"/>
      <c r="C4" s="76"/>
      <c r="D4" s="76"/>
      <c r="E4" s="76"/>
      <c r="F4" s="76"/>
      <c r="G4" s="76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8" t="s">
        <v>379</v>
      </c>
      <c r="B1" s="69"/>
      <c r="C1" s="69"/>
      <c r="D1" s="69"/>
      <c r="E1" s="69"/>
      <c r="F1" s="69"/>
      <c r="G1" s="70"/>
    </row>
    <row r="2" spans="1:7" s="1" customFormat="1" ht="19.5" customHeight="1">
      <c r="A2" s="71"/>
      <c r="B2" s="72"/>
      <c r="C2" s="72"/>
      <c r="D2" s="72"/>
      <c r="E2" s="72"/>
      <c r="F2" s="72"/>
      <c r="G2" s="73"/>
    </row>
    <row r="3" spans="1:7" s="1" customFormat="1" ht="19.5" customHeight="1">
      <c r="A3" s="74"/>
      <c r="B3" s="75"/>
      <c r="C3" s="75"/>
      <c r="D3" s="75"/>
      <c r="E3" s="75"/>
      <c r="F3" s="75"/>
      <c r="G3" s="75"/>
    </row>
    <row r="4" spans="1:7" ht="19.5" customHeight="1">
      <c r="A4" s="76" t="s">
        <v>1</v>
      </c>
      <c r="B4" s="76"/>
      <c r="C4" s="76"/>
      <c r="D4" s="76"/>
      <c r="E4" s="76"/>
      <c r="F4" s="76"/>
      <c r="G4" s="76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68" t="s">
        <v>380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</row>
    <row r="2" spans="1:20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>
      <c r="A5" s="77" t="s">
        <v>23</v>
      </c>
      <c r="B5" s="79" t="s">
        <v>381</v>
      </c>
      <c r="C5" s="80"/>
      <c r="D5" s="80"/>
      <c r="E5" s="80"/>
      <c r="F5" s="80"/>
      <c r="G5" s="80"/>
      <c r="H5" s="80"/>
      <c r="I5" s="80"/>
      <c r="J5" s="81"/>
      <c r="K5" s="79" t="s">
        <v>382</v>
      </c>
      <c r="L5" s="80"/>
      <c r="M5" s="80"/>
      <c r="N5" s="80"/>
      <c r="O5" s="80"/>
      <c r="P5" s="80"/>
      <c r="Q5" s="80"/>
      <c r="R5" s="80"/>
      <c r="S5" s="80"/>
      <c r="T5" s="81"/>
    </row>
    <row r="6" spans="1:20">
      <c r="A6" s="82"/>
      <c r="B6" s="79" t="s">
        <v>383</v>
      </c>
      <c r="C6" s="80"/>
      <c r="D6" s="80"/>
      <c r="E6" s="80"/>
      <c r="F6" s="80"/>
      <c r="G6" s="80"/>
      <c r="H6" s="81"/>
      <c r="I6" s="79" t="s">
        <v>384</v>
      </c>
      <c r="J6" s="81"/>
      <c r="K6" s="79" t="s">
        <v>385</v>
      </c>
      <c r="L6" s="80"/>
      <c r="M6" s="80"/>
      <c r="N6" s="80"/>
      <c r="O6" s="80"/>
      <c r="P6" s="80"/>
      <c r="Q6" s="80"/>
      <c r="R6" s="81"/>
      <c r="S6" s="79" t="s">
        <v>384</v>
      </c>
      <c r="T6" s="81"/>
    </row>
    <row r="7" spans="1:20" ht="33.75">
      <c r="A7" s="78"/>
      <c r="B7" s="10" t="s">
        <v>386</v>
      </c>
      <c r="C7" s="10" t="s">
        <v>387</v>
      </c>
      <c r="D7" s="10" t="s">
        <v>388</v>
      </c>
      <c r="E7" s="10" t="s">
        <v>389</v>
      </c>
      <c r="F7" s="10" t="s">
        <v>390</v>
      </c>
      <c r="G7" s="10" t="s">
        <v>391</v>
      </c>
      <c r="H7" s="10" t="s">
        <v>392</v>
      </c>
      <c r="I7" s="10" t="s">
        <v>393</v>
      </c>
      <c r="J7" s="10" t="s">
        <v>394</v>
      </c>
      <c r="K7" s="10" t="s">
        <v>395</v>
      </c>
      <c r="L7" s="10" t="s">
        <v>396</v>
      </c>
      <c r="M7" s="10" t="s">
        <v>74</v>
      </c>
      <c r="N7" s="10" t="s">
        <v>397</v>
      </c>
      <c r="O7" s="10" t="s">
        <v>398</v>
      </c>
      <c r="P7" s="10" t="s">
        <v>399</v>
      </c>
      <c r="Q7" s="10" t="s">
        <v>400</v>
      </c>
      <c r="R7" s="10" t="s">
        <v>401</v>
      </c>
      <c r="S7" s="10" t="s">
        <v>393</v>
      </c>
      <c r="T7" s="10" t="s">
        <v>402</v>
      </c>
    </row>
    <row r="8" spans="1:20">
      <c r="A8" s="11" t="s">
        <v>403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404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406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409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C11" sqref="C11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68" t="s">
        <v>410</v>
      </c>
      <c r="B1" s="70"/>
    </row>
    <row r="2" spans="1:2" s="1" customFormat="1" ht="19.5" customHeight="1">
      <c r="A2" s="71"/>
      <c r="B2" s="73"/>
    </row>
    <row r="3" spans="1:2" s="1" customFormat="1" ht="19.5" customHeight="1">
      <c r="A3" s="74"/>
      <c r="B3" s="75"/>
    </row>
    <row r="4" spans="1:2" ht="19.5" customHeight="1">
      <c r="A4" s="76" t="s">
        <v>1</v>
      </c>
      <c r="B4" s="76"/>
    </row>
    <row r="5" spans="1:2">
      <c r="A5" s="10" t="s">
        <v>2</v>
      </c>
      <c r="B5" s="10" t="s">
        <v>281</v>
      </c>
    </row>
    <row r="6" spans="1:2">
      <c r="A6" s="11" t="s">
        <v>411</v>
      </c>
      <c r="B6" s="15">
        <v>13263.24</v>
      </c>
    </row>
    <row r="7" spans="1:2">
      <c r="A7" s="11" t="s">
        <v>412</v>
      </c>
      <c r="B7" s="15">
        <v>48604.480000000003</v>
      </c>
    </row>
    <row r="8" spans="1:2">
      <c r="A8" s="12" t="s">
        <v>413</v>
      </c>
      <c r="B8" s="16">
        <v>44507.03</v>
      </c>
    </row>
    <row r="9" spans="1:2">
      <c r="A9" s="12" t="s">
        <v>414</v>
      </c>
      <c r="B9" s="16">
        <v>2601.0700000000002</v>
      </c>
    </row>
    <row r="10" spans="1:2">
      <c r="A10" s="12" t="s">
        <v>415</v>
      </c>
      <c r="B10" s="16">
        <v>1496.38</v>
      </c>
    </row>
    <row r="11" spans="1:2">
      <c r="A11" s="12" t="s">
        <v>416</v>
      </c>
      <c r="B11" s="16">
        <v>0</v>
      </c>
    </row>
    <row r="12" spans="1:2">
      <c r="A12" s="11" t="s">
        <v>417</v>
      </c>
      <c r="B12" s="15">
        <v>-9247.6200000000008</v>
      </c>
    </row>
    <row r="13" spans="1:2">
      <c r="A13" s="12" t="s">
        <v>413</v>
      </c>
      <c r="B13" s="16">
        <v>-4466.47</v>
      </c>
    </row>
    <row r="14" spans="1:2">
      <c r="A14" s="12" t="s">
        <v>414</v>
      </c>
      <c r="B14" s="16">
        <v>-41.34</v>
      </c>
    </row>
    <row r="15" spans="1:2">
      <c r="A15" s="12" t="s">
        <v>415</v>
      </c>
      <c r="B15" s="16">
        <v>-4739.8100000000004</v>
      </c>
    </row>
    <row r="16" spans="1:2">
      <c r="A16" s="12" t="s">
        <v>416</v>
      </c>
      <c r="B16" s="16">
        <v>0</v>
      </c>
    </row>
    <row r="17" spans="1:2">
      <c r="A17" s="11" t="s">
        <v>418</v>
      </c>
      <c r="B17" s="15">
        <v>0</v>
      </c>
    </row>
    <row r="18" spans="1:2">
      <c r="A18" s="12" t="s">
        <v>419</v>
      </c>
      <c r="B18" s="16">
        <v>0</v>
      </c>
    </row>
    <row r="19" spans="1:2">
      <c r="A19" s="12" t="s">
        <v>420</v>
      </c>
      <c r="B19" s="16">
        <v>0</v>
      </c>
    </row>
    <row r="20" spans="1:2">
      <c r="A20" s="11" t="s">
        <v>421</v>
      </c>
      <c r="B20" s="15">
        <v>52620.1</v>
      </c>
    </row>
    <row r="21" spans="1:2">
      <c r="A21" s="11" t="s">
        <v>422</v>
      </c>
      <c r="B21" s="15">
        <v>23744.78</v>
      </c>
    </row>
    <row r="22" spans="1:2">
      <c r="A22" s="5" t="s">
        <v>423</v>
      </c>
      <c r="B22" s="15">
        <v>3658.94</v>
      </c>
    </row>
    <row r="23" spans="1:2">
      <c r="A23" s="5" t="s">
        <v>424</v>
      </c>
      <c r="B23" s="15">
        <v>25216.38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32" workbookViewId="0">
      <selection activeCell="D45" sqref="D45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8" t="s">
        <v>82</v>
      </c>
      <c r="B1" s="69"/>
      <c r="C1" s="69"/>
      <c r="D1" s="69"/>
      <c r="E1" s="69"/>
      <c r="F1" s="69"/>
      <c r="G1" s="69"/>
      <c r="H1" s="70"/>
    </row>
    <row r="2" spans="1:8" s="1" customFormat="1" ht="19.5" customHeight="1">
      <c r="A2" s="71"/>
      <c r="B2" s="72"/>
      <c r="C2" s="72"/>
      <c r="D2" s="72"/>
      <c r="E2" s="72"/>
      <c r="F2" s="72"/>
      <c r="G2" s="72"/>
      <c r="H2" s="73"/>
    </row>
    <row r="3" spans="1:8" s="1" customFormat="1" ht="19.5" customHeight="1">
      <c r="A3" s="74"/>
      <c r="B3" s="75"/>
      <c r="C3" s="75"/>
      <c r="D3" s="75"/>
      <c r="E3" s="75"/>
      <c r="F3" s="75"/>
      <c r="G3" s="75"/>
      <c r="H3" s="75"/>
    </row>
    <row r="4" spans="1:8" ht="19.5" customHeight="1">
      <c r="A4" s="76" t="s">
        <v>1</v>
      </c>
      <c r="B4" s="76"/>
      <c r="C4" s="76"/>
      <c r="D4" s="76"/>
      <c r="E4" s="76"/>
      <c r="F4" s="76"/>
      <c r="G4" s="76"/>
      <c r="H4" s="76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30.75</v>
      </c>
      <c r="E6" s="15">
        <v>10.93</v>
      </c>
      <c r="F6" s="15">
        <v>589.36</v>
      </c>
      <c r="G6" s="15">
        <v>116.97</v>
      </c>
      <c r="H6" s="15">
        <v>-13.12</v>
      </c>
    </row>
    <row r="7" spans="1:8">
      <c r="A7" s="12" t="s">
        <v>9</v>
      </c>
      <c r="B7" s="12" t="s">
        <v>10</v>
      </c>
      <c r="C7" s="16">
        <v>0</v>
      </c>
      <c r="D7" s="16">
        <v>3.82</v>
      </c>
      <c r="E7" s="16">
        <v>2.37</v>
      </c>
      <c r="F7" s="16">
        <v>71.489999999999995</v>
      </c>
      <c r="G7" s="16">
        <v>26.12</v>
      </c>
      <c r="H7" s="16">
        <v>-2.85</v>
      </c>
    </row>
    <row r="8" spans="1:8">
      <c r="A8" s="11" t="s">
        <v>11</v>
      </c>
      <c r="B8" s="11" t="s">
        <v>12</v>
      </c>
      <c r="C8" s="15">
        <v>150</v>
      </c>
      <c r="D8" s="15">
        <v>-32.78</v>
      </c>
      <c r="E8" s="15">
        <v>72.94</v>
      </c>
      <c r="F8" s="15">
        <v>1731.61</v>
      </c>
      <c r="G8" s="15">
        <v>485.61</v>
      </c>
      <c r="H8" s="15">
        <v>-6.5</v>
      </c>
    </row>
    <row r="9" spans="1:8">
      <c r="A9" s="11" t="s">
        <v>13</v>
      </c>
      <c r="B9" s="11" t="s">
        <v>14</v>
      </c>
      <c r="C9" s="15">
        <v>0</v>
      </c>
      <c r="D9" s="15">
        <f t="shared" ref="D9:E9" si="0">SUM(D10:D11)</f>
        <v>1.32</v>
      </c>
      <c r="E9" s="15">
        <f t="shared" si="0"/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1.32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:F12" si="2">SUM(D13,D29)</f>
        <v>-27.21</v>
      </c>
      <c r="E12" s="15">
        <f t="shared" si="2"/>
        <v>53</v>
      </c>
      <c r="F12" s="15">
        <f t="shared" si="2"/>
        <v>552.96</v>
      </c>
      <c r="G12" s="15">
        <f t="shared" ref="G12:H12" si="3">SUM(G13,G29)</f>
        <v>1346.3</v>
      </c>
      <c r="H12" s="15">
        <f t="shared" si="3"/>
        <v>-1068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:F29" si="8">SUM(D30:D31)</f>
        <v>-27.21</v>
      </c>
      <c r="E29" s="16">
        <f t="shared" si="8"/>
        <v>53</v>
      </c>
      <c r="F29" s="16">
        <f t="shared" si="8"/>
        <v>552.96</v>
      </c>
      <c r="G29" s="16">
        <f t="shared" ref="G29:H29" si="9">SUM(G30:G31)</f>
        <v>1346.3</v>
      </c>
      <c r="H29" s="16">
        <f t="shared" si="9"/>
        <v>-1068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-27.21</v>
      </c>
      <c r="E31" s="16">
        <v>53</v>
      </c>
      <c r="F31" s="16">
        <v>552.96</v>
      </c>
      <c r="G31" s="16">
        <v>1346.3</v>
      </c>
      <c r="H31" s="16">
        <v>-1068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3891.45</v>
      </c>
      <c r="D33" s="15">
        <f t="shared" si="10"/>
        <v>25.04</v>
      </c>
      <c r="E33" s="15">
        <f t="shared" si="10"/>
        <v>604.58000000000004</v>
      </c>
      <c r="F33" s="15">
        <f t="shared" si="10"/>
        <v>8974.74</v>
      </c>
      <c r="G33" s="15">
        <f t="shared" ref="G33:H33" si="11">SUM(G34:G38)</f>
        <v>9644.48</v>
      </c>
      <c r="H33" s="15">
        <f t="shared" si="11"/>
        <v>-78.19</v>
      </c>
    </row>
    <row r="34" spans="1:8">
      <c r="A34" s="12" t="s">
        <v>47</v>
      </c>
      <c r="B34" s="12" t="s">
        <v>48</v>
      </c>
      <c r="C34" s="16">
        <v>2725.08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412.95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753.41999999999985</v>
      </c>
      <c r="D38" s="16">
        <v>25.04</v>
      </c>
      <c r="E38" s="16">
        <v>604.58000000000004</v>
      </c>
      <c r="F38" s="16">
        <v>8974.74</v>
      </c>
      <c r="G38" s="16">
        <v>9644.48</v>
      </c>
      <c r="H38" s="16">
        <v>-78.19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:F39" si="12">SUM(D40,D56)</f>
        <v>2.88</v>
      </c>
      <c r="E39" s="15">
        <v>0</v>
      </c>
      <c r="F39" s="15">
        <f t="shared" si="12"/>
        <v>12.76</v>
      </c>
      <c r="G39" s="15">
        <f t="shared" ref="G39" si="13">SUM(G40,G56)</f>
        <v>0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:F56" si="18">SUM(D57:D58)</f>
        <v>2.88</v>
      </c>
      <c r="E56" s="16">
        <v>0</v>
      </c>
      <c r="F56" s="16">
        <f t="shared" si="18"/>
        <v>12.76</v>
      </c>
      <c r="G56" s="16">
        <f t="shared" ref="G56" si="19">SUM(G57:G58)</f>
        <v>0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2.88</v>
      </c>
      <c r="E58" s="16">
        <v>0</v>
      </c>
      <c r="F58" s="16">
        <v>12.76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F59" si="20">SUM(C39,C33,C32,C12,C9,C8,C6)</f>
        <v>4041.45</v>
      </c>
      <c r="D59" s="17">
        <f t="shared" si="20"/>
        <v>0</v>
      </c>
      <c r="E59" s="17">
        <f t="shared" si="20"/>
        <v>741.44999999999993</v>
      </c>
      <c r="F59" s="17">
        <f t="shared" si="20"/>
        <v>11861.43</v>
      </c>
      <c r="G59" s="17">
        <f t="shared" ref="G59:H59" si="21">SUM(G39,G33,G32,G12,G9,G8,G6)</f>
        <v>11593.359999999999</v>
      </c>
      <c r="H59" s="17">
        <f t="shared" si="21"/>
        <v>-1165.81</v>
      </c>
    </row>
    <row r="60" spans="1:8">
      <c r="A60" s="11" t="s">
        <v>62</v>
      </c>
      <c r="B60" s="11" t="s">
        <v>63</v>
      </c>
      <c r="C60" s="15">
        <f>SUM(C61:C62)</f>
        <v>200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200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F64" si="24">SUM(C59,C60,C63)</f>
        <v>4241.45</v>
      </c>
      <c r="D64" s="17">
        <f t="shared" si="24"/>
        <v>0</v>
      </c>
      <c r="E64" s="17">
        <f t="shared" si="24"/>
        <v>741.44999999999993</v>
      </c>
      <c r="F64" s="17">
        <f t="shared" si="24"/>
        <v>11861.43</v>
      </c>
      <c r="G64" s="17">
        <f t="shared" ref="G64:H64" si="25">SUM(G59,G60,G63)</f>
        <v>11593.359999999999</v>
      </c>
      <c r="H64" s="17">
        <f t="shared" si="25"/>
        <v>-1165.81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selection sqref="A1:M1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68" t="s">
        <v>425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>
      <c r="A5" s="77" t="s">
        <v>426</v>
      </c>
      <c r="B5" s="77" t="s">
        <v>427</v>
      </c>
      <c r="C5" s="77" t="s">
        <v>428</v>
      </c>
      <c r="D5" s="77" t="s">
        <v>429</v>
      </c>
      <c r="E5" s="77" t="s">
        <v>430</v>
      </c>
      <c r="F5" s="77" t="s">
        <v>431</v>
      </c>
      <c r="G5" s="79" t="s">
        <v>432</v>
      </c>
      <c r="H5" s="80"/>
      <c r="I5" s="81"/>
      <c r="J5" s="77" t="s">
        <v>433</v>
      </c>
      <c r="K5" s="77" t="s">
        <v>434</v>
      </c>
      <c r="L5" s="83" t="s">
        <v>435</v>
      </c>
      <c r="M5" s="84"/>
    </row>
    <row r="6" spans="1:13">
      <c r="A6" s="82"/>
      <c r="B6" s="82"/>
      <c r="C6" s="82"/>
      <c r="D6" s="82"/>
      <c r="E6" s="82"/>
      <c r="F6" s="82"/>
      <c r="G6" s="79" t="s">
        <v>436</v>
      </c>
      <c r="H6" s="81"/>
      <c r="I6" s="77" t="s">
        <v>166</v>
      </c>
      <c r="J6" s="82"/>
      <c r="K6" s="82"/>
      <c r="L6" s="85"/>
      <c r="M6" s="86"/>
    </row>
    <row r="7" spans="1:13">
      <c r="A7" s="78"/>
      <c r="B7" s="78"/>
      <c r="C7" s="78"/>
      <c r="D7" s="78"/>
      <c r="E7" s="78"/>
      <c r="F7" s="78"/>
      <c r="G7" s="10" t="s">
        <v>324</v>
      </c>
      <c r="H7" s="10" t="s">
        <v>437</v>
      </c>
      <c r="I7" s="78"/>
      <c r="J7" s="78"/>
      <c r="K7" s="78"/>
      <c r="L7" s="10" t="s">
        <v>324</v>
      </c>
      <c r="M7" s="10" t="s">
        <v>438</v>
      </c>
    </row>
    <row r="8" spans="1:13">
      <c r="A8" s="20"/>
      <c r="B8" s="20"/>
      <c r="C8" s="28"/>
      <c r="D8" s="28"/>
      <c r="E8" s="16"/>
      <c r="F8" s="16"/>
      <c r="G8" s="16"/>
      <c r="H8" s="16"/>
      <c r="I8" s="16"/>
      <c r="J8" s="29"/>
      <c r="K8" s="16"/>
      <c r="L8" s="16"/>
      <c r="M8" s="16"/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20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sqref="A1:F1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68" t="s">
        <v>439</v>
      </c>
      <c r="B1" s="69"/>
      <c r="C1" s="69"/>
      <c r="D1" s="69"/>
      <c r="E1" s="69"/>
      <c r="F1" s="70"/>
    </row>
    <row r="2" spans="1:6" s="1" customFormat="1" ht="19.5" customHeight="1">
      <c r="A2" s="71"/>
      <c r="B2" s="72"/>
      <c r="C2" s="72"/>
      <c r="D2" s="72"/>
      <c r="E2" s="72"/>
      <c r="F2" s="73"/>
    </row>
    <row r="3" spans="1:6" s="1" customFormat="1" ht="19.5" customHeight="1">
      <c r="A3" s="74"/>
      <c r="B3" s="75"/>
      <c r="C3" s="75"/>
      <c r="D3" s="75"/>
      <c r="E3" s="75"/>
      <c r="F3" s="75"/>
    </row>
    <row r="4" spans="1:6" ht="19.5" customHeight="1">
      <c r="A4" s="76" t="s">
        <v>1</v>
      </c>
      <c r="B4" s="76"/>
      <c r="C4" s="76"/>
      <c r="D4" s="76"/>
      <c r="E4" s="76"/>
      <c r="F4" s="76"/>
    </row>
    <row r="5" spans="1:6" ht="22.5">
      <c r="A5" s="10" t="s">
        <v>218</v>
      </c>
      <c r="B5" s="10" t="s">
        <v>316</v>
      </c>
      <c r="C5" s="10" t="s">
        <v>440</v>
      </c>
      <c r="D5" s="10" t="s">
        <v>441</v>
      </c>
      <c r="E5" s="10" t="s">
        <v>442</v>
      </c>
      <c r="F5" s="10" t="s">
        <v>443</v>
      </c>
    </row>
    <row r="6" spans="1:6">
      <c r="A6" s="20"/>
      <c r="B6" s="20"/>
      <c r="C6" s="16"/>
      <c r="D6" s="20"/>
      <c r="E6" s="20"/>
      <c r="F6" s="20"/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10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A10" workbookViewId="0">
      <selection activeCell="A18" sqref="A18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68" t="s">
        <v>444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19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45">
      <c r="A5" s="10" t="s">
        <v>445</v>
      </c>
      <c r="B5" s="10" t="s">
        <v>446</v>
      </c>
      <c r="C5" s="10" t="s">
        <v>447</v>
      </c>
      <c r="D5" s="10" t="s">
        <v>448</v>
      </c>
      <c r="E5" s="10" t="s">
        <v>449</v>
      </c>
      <c r="F5" s="10" t="s">
        <v>450</v>
      </c>
      <c r="G5" s="10" t="s">
        <v>451</v>
      </c>
      <c r="H5" s="10" t="s">
        <v>452</v>
      </c>
      <c r="I5" s="10" t="s">
        <v>453</v>
      </c>
      <c r="J5" s="10" t="s">
        <v>454</v>
      </c>
      <c r="K5" s="10" t="s">
        <v>455</v>
      </c>
      <c r="L5" s="10" t="s">
        <v>456</v>
      </c>
      <c r="M5" s="10" t="s">
        <v>457</v>
      </c>
      <c r="N5" s="10" t="s">
        <v>458</v>
      </c>
      <c r="O5" s="10" t="s">
        <v>459</v>
      </c>
      <c r="P5" s="10" t="s">
        <v>460</v>
      </c>
      <c r="Q5" s="10" t="s">
        <v>461</v>
      </c>
      <c r="R5" s="10" t="s">
        <v>462</v>
      </c>
      <c r="S5" s="10" t="s">
        <v>463</v>
      </c>
    </row>
    <row r="6" spans="1:19" ht="24">
      <c r="A6" s="30" t="s">
        <v>464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465</v>
      </c>
      <c r="B7" s="32">
        <v>0</v>
      </c>
      <c r="C7" s="32">
        <v>0</v>
      </c>
      <c r="D7" s="32">
        <v>14</v>
      </c>
      <c r="E7" s="32">
        <v>398</v>
      </c>
      <c r="F7" s="32">
        <v>166</v>
      </c>
      <c r="G7" s="32">
        <v>0</v>
      </c>
      <c r="H7" s="32">
        <v>0</v>
      </c>
      <c r="I7" s="32">
        <v>0</v>
      </c>
      <c r="J7" s="32">
        <v>3</v>
      </c>
      <c r="K7" s="32">
        <v>77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658</v>
      </c>
      <c r="Q7" s="32">
        <v>658</v>
      </c>
      <c r="R7" s="32">
        <v>0</v>
      </c>
      <c r="S7" s="32">
        <v>0</v>
      </c>
    </row>
    <row r="8" spans="1:19">
      <c r="A8" s="12" t="s">
        <v>466</v>
      </c>
      <c r="B8" s="16">
        <v>0</v>
      </c>
      <c r="C8" s="16">
        <v>0</v>
      </c>
      <c r="D8" s="16">
        <v>137.83000000000001</v>
      </c>
      <c r="E8" s="16">
        <v>3693.13</v>
      </c>
      <c r="F8" s="16">
        <v>376.63</v>
      </c>
      <c r="G8" s="16">
        <v>0</v>
      </c>
      <c r="H8" s="16">
        <v>0</v>
      </c>
      <c r="I8" s="16">
        <v>0</v>
      </c>
      <c r="J8" s="16">
        <v>189.87</v>
      </c>
      <c r="K8" s="16">
        <v>1753.09</v>
      </c>
      <c r="L8" s="16">
        <v>0</v>
      </c>
      <c r="M8" s="23" t="s">
        <v>23</v>
      </c>
      <c r="N8" s="16">
        <f>K8+J8+F8+E8+D8</f>
        <v>6150.55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467</v>
      </c>
      <c r="B9" s="16">
        <v>0</v>
      </c>
      <c r="C9" s="16">
        <v>0</v>
      </c>
      <c r="D9" s="16">
        <v>216.26</v>
      </c>
      <c r="E9" s="16">
        <v>5130.42</v>
      </c>
      <c r="F9" s="16">
        <v>459.76</v>
      </c>
      <c r="G9" s="16">
        <v>0</v>
      </c>
      <c r="H9" s="16">
        <v>0</v>
      </c>
      <c r="I9" s="16">
        <v>0</v>
      </c>
      <c r="J9" s="16">
        <v>146.27000000000001</v>
      </c>
      <c r="K9" s="16">
        <v>593.78</v>
      </c>
      <c r="L9" s="16">
        <v>0</v>
      </c>
      <c r="M9" s="23" t="s">
        <v>23</v>
      </c>
      <c r="N9" s="16">
        <f>K9+J9+F9+E9+D9</f>
        <v>6546.49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468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469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470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471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3859.23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472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473</v>
      </c>
      <c r="B15" s="16">
        <v>0</v>
      </c>
      <c r="C15" s="16">
        <v>0</v>
      </c>
      <c r="D15" s="16">
        <f>D8+D9</f>
        <v>354.09000000000003</v>
      </c>
      <c r="E15" s="16">
        <f>E8+E9</f>
        <v>8823.5499999999993</v>
      </c>
      <c r="F15" s="16">
        <f>F8+F9</f>
        <v>836.39</v>
      </c>
      <c r="G15" s="16">
        <v>0</v>
      </c>
      <c r="H15" s="16">
        <v>0</v>
      </c>
      <c r="I15" s="16">
        <v>0</v>
      </c>
      <c r="J15" s="16">
        <f>J8+J9</f>
        <v>336.14</v>
      </c>
      <c r="K15" s="16">
        <f>K8+K9</f>
        <v>2346.87</v>
      </c>
      <c r="L15" s="16">
        <v>0</v>
      </c>
      <c r="M15" s="16">
        <f>M13</f>
        <v>3859.23</v>
      </c>
      <c r="N15" s="16">
        <f>N8+N9</f>
        <v>12697.04</v>
      </c>
      <c r="O15" s="16">
        <f>M15+N15</f>
        <v>16556.27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474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354.09000000000003</v>
      </c>
      <c r="E17" s="15">
        <f>E15</f>
        <v>8823.5499999999993</v>
      </c>
      <c r="F17" s="15">
        <f>F15</f>
        <v>836.39</v>
      </c>
      <c r="G17" s="15">
        <v>0</v>
      </c>
      <c r="H17" s="15">
        <v>0</v>
      </c>
      <c r="I17" s="15">
        <v>0</v>
      </c>
      <c r="J17" s="15">
        <f>J15</f>
        <v>336.14</v>
      </c>
      <c r="K17" s="15">
        <f>K15</f>
        <v>2346.87</v>
      </c>
      <c r="L17" s="15">
        <v>0</v>
      </c>
      <c r="M17" s="15">
        <f>M15</f>
        <v>3859.23</v>
      </c>
      <c r="N17" s="15">
        <f>N15</f>
        <v>12697.04</v>
      </c>
      <c r="O17" s="15">
        <f>O15</f>
        <v>16556.27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475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465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466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467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468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469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470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471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472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473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474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476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465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1611</v>
      </c>
      <c r="R31" s="32">
        <v>0</v>
      </c>
      <c r="S31" s="32">
        <v>0</v>
      </c>
    </row>
    <row r="32" spans="1:19">
      <c r="A32" s="12" t="s">
        <v>466</v>
      </c>
      <c r="B32" s="16">
        <v>171.7</v>
      </c>
      <c r="C32" s="16">
        <v>62.46</v>
      </c>
      <c r="D32" s="16">
        <v>0</v>
      </c>
      <c r="E32" s="16">
        <v>9248.5499999999993</v>
      </c>
      <c r="F32" s="16">
        <v>677.88</v>
      </c>
      <c r="G32" s="16">
        <v>0</v>
      </c>
      <c r="H32" s="16">
        <v>0</v>
      </c>
      <c r="I32" s="16">
        <v>0</v>
      </c>
      <c r="J32" s="16">
        <v>370.62</v>
      </c>
      <c r="K32" s="16">
        <v>3075.13</v>
      </c>
      <c r="L32" s="16">
        <v>0</v>
      </c>
      <c r="M32" s="23" t="s">
        <v>23</v>
      </c>
      <c r="N32" s="16">
        <f>L32+K32+J32+F32+E32+C32+B32</f>
        <v>13606.34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467</v>
      </c>
      <c r="B33" s="16">
        <v>429.41</v>
      </c>
      <c r="C33" s="16">
        <v>156.27000000000001</v>
      </c>
      <c r="D33" s="16">
        <v>0</v>
      </c>
      <c r="E33" s="16">
        <v>12837.62</v>
      </c>
      <c r="F33" s="16">
        <v>840.09</v>
      </c>
      <c r="G33" s="16">
        <v>0</v>
      </c>
      <c r="H33" s="16">
        <v>0</v>
      </c>
      <c r="I33" s="16">
        <v>0</v>
      </c>
      <c r="J33" s="16">
        <v>285.39999999999998</v>
      </c>
      <c r="K33" s="16">
        <v>1097.1199999999999</v>
      </c>
      <c r="L33" s="16">
        <v>1205.3900000000001</v>
      </c>
      <c r="M33" s="23" t="s">
        <v>23</v>
      </c>
      <c r="N33" s="16">
        <f>L33+K33+J33+F33+E33+C33+B33</f>
        <v>16851.3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468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470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471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3069.51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472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473</v>
      </c>
      <c r="B39" s="16">
        <f>B32+B33</f>
        <v>601.11</v>
      </c>
      <c r="C39" s="16">
        <f>C32+C33</f>
        <v>218.73000000000002</v>
      </c>
      <c r="D39" s="16">
        <v>0</v>
      </c>
      <c r="E39" s="16">
        <f>E32+E33</f>
        <v>22086.17</v>
      </c>
      <c r="F39" s="16">
        <f>F32+F33</f>
        <v>1517.97</v>
      </c>
      <c r="G39" s="16">
        <v>0</v>
      </c>
      <c r="H39" s="16">
        <v>0</v>
      </c>
      <c r="I39" s="16">
        <v>0</v>
      </c>
      <c r="J39" s="16">
        <f>J32+J33</f>
        <v>656.02</v>
      </c>
      <c r="K39" s="16">
        <f>K32+K33</f>
        <v>4172.25</v>
      </c>
      <c r="L39" s="16">
        <f>L32+L33</f>
        <v>1205.3900000000001</v>
      </c>
      <c r="M39" s="16">
        <f>M37</f>
        <v>3069.51</v>
      </c>
      <c r="N39" s="16">
        <f>N32+N33</f>
        <v>30457.64</v>
      </c>
      <c r="O39" s="16">
        <f>N39+M39</f>
        <v>33527.15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474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601.11</v>
      </c>
      <c r="C41" s="15">
        <f>C39</f>
        <v>218.73000000000002</v>
      </c>
      <c r="D41" s="15">
        <v>0</v>
      </c>
      <c r="E41" s="15">
        <f>E39</f>
        <v>22086.17</v>
      </c>
      <c r="F41" s="15">
        <f>F39</f>
        <v>1517.97</v>
      </c>
      <c r="G41" s="15">
        <v>0</v>
      </c>
      <c r="H41" s="15">
        <v>0</v>
      </c>
      <c r="I41" s="15">
        <v>0</v>
      </c>
      <c r="J41" s="15">
        <f t="shared" ref="J41:O41" si="0">J39</f>
        <v>656.02</v>
      </c>
      <c r="K41" s="15">
        <f t="shared" si="0"/>
        <v>4172.25</v>
      </c>
      <c r="L41" s="15">
        <f t="shared" si="0"/>
        <v>1205.3900000000001</v>
      </c>
      <c r="M41" s="15">
        <f t="shared" si="0"/>
        <v>3069.51</v>
      </c>
      <c r="N41" s="15">
        <f t="shared" si="0"/>
        <v>30457.64</v>
      </c>
      <c r="O41" s="15">
        <f t="shared" si="0"/>
        <v>33527.15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477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465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466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467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468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469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470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471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472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473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474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478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465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466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470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471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472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479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465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467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468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469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470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471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472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473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474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480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465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466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467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468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469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470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471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472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473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474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N1" workbookViewId="0">
      <selection activeCell="Q13" sqref="Q13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68" t="s">
        <v>481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s="1" customFormat="1" ht="19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19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60" customHeight="1">
      <c r="A5" s="77" t="s">
        <v>482</v>
      </c>
      <c r="B5" s="79" t="s">
        <v>483</v>
      </c>
      <c r="C5" s="80"/>
      <c r="D5" s="80"/>
      <c r="E5" s="80"/>
      <c r="F5" s="80"/>
      <c r="G5" s="80"/>
      <c r="H5" s="80"/>
      <c r="I5" s="81"/>
      <c r="J5" s="79" t="s">
        <v>484</v>
      </c>
      <c r="K5" s="80"/>
      <c r="L5" s="80"/>
      <c r="M5" s="80"/>
      <c r="N5" s="80"/>
      <c r="O5" s="81"/>
      <c r="P5" s="77" t="s">
        <v>485</v>
      </c>
      <c r="Q5" s="77" t="s">
        <v>486</v>
      </c>
      <c r="R5" s="77" t="s">
        <v>487</v>
      </c>
      <c r="S5" s="77" t="s">
        <v>488</v>
      </c>
    </row>
    <row r="6" spans="1:19" ht="60" customHeight="1">
      <c r="A6" s="82"/>
      <c r="B6" s="79" t="s">
        <v>489</v>
      </c>
      <c r="C6" s="81"/>
      <c r="D6" s="79" t="s">
        <v>490</v>
      </c>
      <c r="E6" s="81"/>
      <c r="F6" s="79" t="s">
        <v>491</v>
      </c>
      <c r="G6" s="81"/>
      <c r="H6" s="79" t="s">
        <v>492</v>
      </c>
      <c r="I6" s="81"/>
      <c r="J6" s="79" t="s">
        <v>493</v>
      </c>
      <c r="K6" s="81"/>
      <c r="L6" s="79" t="s">
        <v>494</v>
      </c>
      <c r="M6" s="81"/>
      <c r="N6" s="79" t="s">
        <v>495</v>
      </c>
      <c r="O6" s="81"/>
      <c r="P6" s="82"/>
      <c r="Q6" s="82"/>
      <c r="R6" s="82"/>
      <c r="S6" s="82"/>
    </row>
    <row r="7" spans="1:19" ht="57" thickBot="1">
      <c r="A7" s="78"/>
      <c r="B7" s="10" t="s">
        <v>496</v>
      </c>
      <c r="C7" s="10" t="s">
        <v>497</v>
      </c>
      <c r="D7" s="10" t="s">
        <v>496</v>
      </c>
      <c r="E7" s="10" t="s">
        <v>497</v>
      </c>
      <c r="F7" s="10" t="s">
        <v>496</v>
      </c>
      <c r="G7" s="10" t="s">
        <v>497</v>
      </c>
      <c r="H7" s="10" t="s">
        <v>498</v>
      </c>
      <c r="I7" s="10" t="s">
        <v>499</v>
      </c>
      <c r="J7" s="10" t="s">
        <v>496</v>
      </c>
      <c r="K7" s="10" t="s">
        <v>497</v>
      </c>
      <c r="L7" s="10" t="s">
        <v>496</v>
      </c>
      <c r="M7" s="10" t="s">
        <v>497</v>
      </c>
      <c r="N7" s="10" t="s">
        <v>496</v>
      </c>
      <c r="O7" s="10" t="s">
        <v>500</v>
      </c>
      <c r="P7" s="78"/>
      <c r="Q7" s="78"/>
      <c r="R7" s="78"/>
      <c r="S7" s="78"/>
    </row>
    <row r="8" spans="1:19">
      <c r="A8" s="11" t="s">
        <v>176</v>
      </c>
      <c r="B8" s="34">
        <f>B9+B10</f>
        <v>526</v>
      </c>
      <c r="C8" s="34">
        <f t="shared" ref="C8:O8" si="0">C9+C10</f>
        <v>2100.09</v>
      </c>
      <c r="D8" s="34">
        <f t="shared" si="0"/>
        <v>163</v>
      </c>
      <c r="E8" s="34">
        <f t="shared" si="0"/>
        <v>146.19</v>
      </c>
      <c r="F8" s="34">
        <f t="shared" si="0"/>
        <v>689</v>
      </c>
      <c r="G8" s="34">
        <f t="shared" si="0"/>
        <v>2246.2799999999997</v>
      </c>
      <c r="H8" s="34">
        <f t="shared" si="0"/>
        <v>0</v>
      </c>
      <c r="I8" s="34">
        <f t="shared" si="0"/>
        <v>0</v>
      </c>
      <c r="J8" s="34">
        <f t="shared" si="0"/>
        <v>676</v>
      </c>
      <c r="K8" s="34">
        <f t="shared" si="0"/>
        <v>1019.3299999999999</v>
      </c>
      <c r="L8" s="34">
        <f t="shared" si="0"/>
        <v>95</v>
      </c>
      <c r="M8" s="34">
        <f t="shared" si="0"/>
        <v>49.72</v>
      </c>
      <c r="N8" s="34">
        <f t="shared" si="0"/>
        <v>771</v>
      </c>
      <c r="O8" s="34">
        <f t="shared" si="0"/>
        <v>1069.05</v>
      </c>
      <c r="P8" s="60">
        <v>16.37</v>
      </c>
      <c r="Q8" s="60">
        <v>10.76</v>
      </c>
      <c r="R8" s="57">
        <v>14.561018541140703</v>
      </c>
      <c r="S8" s="35" t="s">
        <v>23</v>
      </c>
    </row>
    <row r="9" spans="1:19">
      <c r="A9" s="12" t="s">
        <v>501</v>
      </c>
      <c r="B9" s="63">
        <v>251</v>
      </c>
      <c r="C9" s="64">
        <v>1652.47</v>
      </c>
      <c r="D9" s="66">
        <v>66</v>
      </c>
      <c r="E9" s="62">
        <v>111.55</v>
      </c>
      <c r="F9" s="29">
        <f>B9+D9</f>
        <v>317</v>
      </c>
      <c r="G9" s="16">
        <f>C9+E9</f>
        <v>1764.02</v>
      </c>
      <c r="H9" s="56">
        <v>0</v>
      </c>
      <c r="I9" s="56">
        <v>0</v>
      </c>
      <c r="J9" s="66">
        <v>271</v>
      </c>
      <c r="K9" s="65">
        <v>623.16999999999996</v>
      </c>
      <c r="L9" s="66">
        <v>18</v>
      </c>
      <c r="M9" s="65">
        <v>5.92</v>
      </c>
      <c r="N9" s="29">
        <f>J9+L9</f>
        <v>289</v>
      </c>
      <c r="O9" s="16">
        <f>K9+M9</f>
        <v>629.08999999999992</v>
      </c>
      <c r="P9" s="59">
        <v>15.11</v>
      </c>
      <c r="Q9" s="61">
        <v>4.32</v>
      </c>
      <c r="R9" s="58">
        <v>12.273573300015462</v>
      </c>
      <c r="S9" s="35" t="s">
        <v>23</v>
      </c>
    </row>
    <row r="10" spans="1:19">
      <c r="A10" s="4" t="s">
        <v>502</v>
      </c>
      <c r="B10" s="63">
        <v>275</v>
      </c>
      <c r="C10" s="64">
        <v>447.62</v>
      </c>
      <c r="D10" s="63">
        <v>97</v>
      </c>
      <c r="E10" s="64">
        <v>34.64</v>
      </c>
      <c r="F10" s="29">
        <f>B10+D10</f>
        <v>372</v>
      </c>
      <c r="G10" s="16">
        <f>C10+E10</f>
        <v>482.26</v>
      </c>
      <c r="H10" s="56">
        <v>0</v>
      </c>
      <c r="I10" s="56">
        <v>0</v>
      </c>
      <c r="J10" s="66">
        <v>405</v>
      </c>
      <c r="K10" s="65">
        <v>396.16</v>
      </c>
      <c r="L10" s="67">
        <v>77</v>
      </c>
      <c r="M10" s="65">
        <v>43.8</v>
      </c>
      <c r="N10" s="29">
        <f>J10+L10</f>
        <v>482</v>
      </c>
      <c r="O10" s="16">
        <f>K10+M10</f>
        <v>439.96000000000004</v>
      </c>
      <c r="P10" s="59">
        <v>20.98</v>
      </c>
      <c r="Q10" s="59">
        <v>19.96</v>
      </c>
      <c r="R10" s="58">
        <v>20.493392466005943</v>
      </c>
      <c r="S10" s="36" t="s">
        <v>23</v>
      </c>
    </row>
    <row r="11" spans="1:19">
      <c r="A11" s="5" t="s">
        <v>503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504</v>
      </c>
    </row>
    <row r="14" spans="1:19">
      <c r="A14" s="2" t="s">
        <v>505</v>
      </c>
    </row>
    <row r="15" spans="1:19">
      <c r="A15" s="2" t="s">
        <v>506</v>
      </c>
    </row>
    <row r="16" spans="1:19">
      <c r="A16" s="2" t="s">
        <v>507</v>
      </c>
    </row>
  </sheetData>
  <mergeCells count="18"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</mergeCells>
  <pageMargins left="0.7" right="0.7" top="0.75" bottom="0.75" header="0.3" footer="0.3"/>
  <ignoredErrors>
    <ignoredError sqref="A1:B7 A11:B11 A8:A1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6" sqref="A6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2020</v>
      </c>
      <c r="P1" s="40" t="s">
        <v>509</v>
      </c>
      <c r="Q1" s="39" t="s">
        <v>510</v>
      </c>
      <c r="R1" s="39" t="s">
        <v>511</v>
      </c>
      <c r="S1" s="40" t="s">
        <v>512</v>
      </c>
      <c r="T1" s="40" t="s">
        <v>513</v>
      </c>
      <c r="U1" s="41" t="s">
        <v>514</v>
      </c>
      <c r="V1" s="41" t="s">
        <v>515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2021</v>
      </c>
      <c r="P2" s="39" t="s">
        <v>516</v>
      </c>
      <c r="Q2" s="39" t="s">
        <v>517</v>
      </c>
      <c r="R2" s="39" t="s">
        <v>518</v>
      </c>
      <c r="S2" s="40" t="s">
        <v>519</v>
      </c>
      <c r="T2" s="40" t="s">
        <v>520</v>
      </c>
      <c r="U2" s="41" t="s">
        <v>521</v>
      </c>
      <c r="V2" s="41" t="s">
        <v>522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523</v>
      </c>
      <c r="D3" s="45">
        <v>1</v>
      </c>
      <c r="E3" s="46">
        <f>INDEX(O1:O7,D3,1)</f>
        <v>2020</v>
      </c>
      <c r="F3" s="39"/>
      <c r="G3" s="39"/>
      <c r="H3" s="39"/>
      <c r="I3" s="39"/>
      <c r="J3" s="39"/>
      <c r="K3" s="47"/>
      <c r="L3" s="39"/>
      <c r="M3" s="39"/>
      <c r="N3" s="39"/>
      <c r="O3" s="39">
        <v>2022</v>
      </c>
      <c r="P3" s="39" t="s">
        <v>524</v>
      </c>
      <c r="Q3" s="39" t="s">
        <v>525</v>
      </c>
      <c r="R3" s="39" t="s">
        <v>526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527</v>
      </c>
      <c r="D4" s="45">
        <v>9</v>
      </c>
      <c r="E4" s="46">
        <f>D4</f>
        <v>9</v>
      </c>
      <c r="F4" s="39"/>
      <c r="G4" s="39"/>
      <c r="H4" s="39"/>
      <c r="I4" s="39"/>
      <c r="J4" s="39"/>
      <c r="K4" s="47"/>
      <c r="L4" s="39"/>
      <c r="M4" s="39"/>
      <c r="N4" s="39"/>
      <c r="O4" s="39">
        <v>2023</v>
      </c>
      <c r="P4" s="39" t="s">
        <v>528</v>
      </c>
      <c r="Q4" s="39" t="s">
        <v>529</v>
      </c>
      <c r="R4" s="39" t="s">
        <v>530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328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/>
      <c r="P5" s="39" t="s">
        <v>531</v>
      </c>
      <c r="Q5" s="48" t="s">
        <v>532</v>
      </c>
      <c r="R5" s="39" t="s">
        <v>533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534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/>
      <c r="P6" s="39" t="s">
        <v>535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536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/>
      <c r="P7" s="39" t="s">
        <v>537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538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539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540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541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542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87" t="s">
        <v>543</v>
      </c>
      <c r="D13" s="87"/>
      <c r="E13" s="87"/>
      <c r="F13" s="87"/>
      <c r="G13" s="87"/>
      <c r="H13" s="87"/>
      <c r="I13" s="87"/>
      <c r="J13" s="87"/>
      <c r="K13" s="87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88" t="s">
        <v>544</v>
      </c>
      <c r="D14" s="88"/>
      <c r="E14" s="88"/>
      <c r="F14" s="88"/>
      <c r="G14" s="88"/>
      <c r="H14" s="88"/>
      <c r="I14" s="88"/>
      <c r="J14" s="88"/>
      <c r="K14" s="8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543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545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546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547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8" t="s">
        <v>90</v>
      </c>
      <c r="B1" s="69"/>
      <c r="C1" s="69"/>
      <c r="D1" s="69"/>
      <c r="E1" s="69"/>
      <c r="F1" s="70"/>
    </row>
    <row r="2" spans="1:6" s="1" customFormat="1" ht="19.5" customHeight="1">
      <c r="A2" s="71"/>
      <c r="B2" s="72"/>
      <c r="C2" s="72"/>
      <c r="D2" s="72"/>
      <c r="E2" s="72"/>
      <c r="F2" s="73"/>
    </row>
    <row r="3" spans="1:6" s="1" customFormat="1" ht="19.5" customHeight="1">
      <c r="A3" s="74"/>
      <c r="B3" s="75"/>
      <c r="C3" s="75"/>
      <c r="D3" s="75"/>
      <c r="E3" s="75"/>
      <c r="F3" s="75"/>
    </row>
    <row r="4" spans="1:6" ht="19.5" customHeight="1">
      <c r="A4" s="76" t="s">
        <v>1</v>
      </c>
      <c r="B4" s="76"/>
      <c r="C4" s="76"/>
      <c r="D4" s="76"/>
      <c r="E4" s="76"/>
      <c r="F4" s="76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10098.24</v>
      </c>
      <c r="D6" s="15">
        <v>0</v>
      </c>
      <c r="E6" s="15">
        <v>0</v>
      </c>
      <c r="F6" s="15">
        <f>C6</f>
        <v>10098.24</v>
      </c>
    </row>
    <row r="7" spans="1:6">
      <c r="A7" s="12" t="s">
        <v>15</v>
      </c>
      <c r="B7" s="12" t="s">
        <v>94</v>
      </c>
      <c r="C7" s="16">
        <v>7975.65</v>
      </c>
      <c r="D7" s="16">
        <v>0</v>
      </c>
      <c r="E7" s="16">
        <v>0</v>
      </c>
      <c r="F7" s="16">
        <f>C7</f>
        <v>7975.65</v>
      </c>
    </row>
    <row r="8" spans="1:6">
      <c r="A8" s="12" t="s">
        <v>95</v>
      </c>
      <c r="B8" s="12" t="s">
        <v>96</v>
      </c>
      <c r="C8" s="16">
        <v>1909.21</v>
      </c>
      <c r="D8" s="16">
        <v>0</v>
      </c>
      <c r="E8" s="16">
        <v>0</v>
      </c>
      <c r="F8" s="16">
        <f>C8</f>
        <v>1909.21</v>
      </c>
    </row>
    <row r="9" spans="1:6">
      <c r="A9" s="12" t="s">
        <v>97</v>
      </c>
      <c r="B9" s="12" t="s">
        <v>98</v>
      </c>
      <c r="C9" s="16">
        <v>213.38</v>
      </c>
      <c r="D9" s="16">
        <v>0</v>
      </c>
      <c r="E9" s="16">
        <v>0</v>
      </c>
      <c r="F9" s="16">
        <f>C9</f>
        <v>213.38</v>
      </c>
    </row>
    <row r="10" spans="1:6">
      <c r="A10" s="11" t="s">
        <v>19</v>
      </c>
      <c r="B10" s="11" t="s">
        <v>20</v>
      </c>
      <c r="C10" s="15">
        <f>SUM(C11,C26,C31)</f>
        <v>48942.030000000006</v>
      </c>
      <c r="D10" s="15">
        <v>0</v>
      </c>
      <c r="E10" s="15">
        <v>0</v>
      </c>
      <c r="F10" s="15">
        <f>C10</f>
        <v>48942.030000000006</v>
      </c>
    </row>
    <row r="11" spans="1:6">
      <c r="A11" s="12" t="s">
        <v>21</v>
      </c>
      <c r="B11" s="12" t="s">
        <v>99</v>
      </c>
      <c r="C11" s="16">
        <f>SUM(C12:C17,C22:C25)</f>
        <v>47178.68</v>
      </c>
      <c r="D11" s="16">
        <v>0</v>
      </c>
      <c r="E11" s="16">
        <v>0</v>
      </c>
      <c r="F11" s="16">
        <f t="shared" ref="F11:F69" si="0">C11</f>
        <v>47178.68</v>
      </c>
    </row>
    <row r="12" spans="1:6">
      <c r="A12" s="12" t="s">
        <v>23</v>
      </c>
      <c r="B12" s="12" t="s">
        <v>100</v>
      </c>
      <c r="C12" s="16">
        <v>2397.87</v>
      </c>
      <c r="D12" s="16">
        <v>0</v>
      </c>
      <c r="E12" s="16">
        <v>0</v>
      </c>
      <c r="F12" s="16">
        <f t="shared" si="0"/>
        <v>2397.87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44571.22</v>
      </c>
      <c r="D16" s="16">
        <v>0</v>
      </c>
      <c r="E16" s="16">
        <v>0</v>
      </c>
      <c r="F16" s="16">
        <f t="shared" si="0"/>
        <v>44571.22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f>44780.81-C16</f>
        <v>209.58999999999651</v>
      </c>
      <c r="D25" s="16">
        <v>0</v>
      </c>
      <c r="E25" s="16">
        <v>0</v>
      </c>
      <c r="F25" s="16">
        <f t="shared" si="0"/>
        <v>209.58999999999651</v>
      </c>
    </row>
    <row r="26" spans="1:6">
      <c r="A26" s="12" t="s">
        <v>39</v>
      </c>
      <c r="B26" s="12" t="s">
        <v>111</v>
      </c>
      <c r="C26" s="16">
        <f>SUM(C27:C30)</f>
        <v>1313.73</v>
      </c>
      <c r="D26" s="16">
        <v>0</v>
      </c>
      <c r="E26" s="16">
        <v>0</v>
      </c>
      <c r="F26" s="16">
        <f t="shared" si="0"/>
        <v>1313.73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1313.73</v>
      </c>
      <c r="D29" s="16">
        <v>0</v>
      </c>
      <c r="E29" s="16">
        <v>0</v>
      </c>
      <c r="F29" s="16">
        <f t="shared" si="0"/>
        <v>1313.73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449.62</v>
      </c>
      <c r="D31" s="16">
        <v>0</v>
      </c>
      <c r="E31" s="16">
        <v>0</v>
      </c>
      <c r="F31" s="16">
        <f t="shared" si="0"/>
        <v>449.62</v>
      </c>
    </row>
    <row r="32" spans="1:6">
      <c r="A32" s="12" t="s">
        <v>23</v>
      </c>
      <c r="B32" s="12" t="s">
        <v>41</v>
      </c>
      <c r="C32" s="16">
        <v>330.67</v>
      </c>
      <c r="D32" s="16">
        <v>0</v>
      </c>
      <c r="E32" s="16">
        <v>0</v>
      </c>
      <c r="F32" s="16">
        <f t="shared" si="0"/>
        <v>330.67</v>
      </c>
    </row>
    <row r="33" spans="1:6">
      <c r="A33" s="12" t="s">
        <v>23</v>
      </c>
      <c r="B33" s="12" t="s">
        <v>42</v>
      </c>
      <c r="C33" s="16">
        <v>118.95</v>
      </c>
      <c r="D33" s="16">
        <v>0</v>
      </c>
      <c r="E33" s="16">
        <v>0</v>
      </c>
      <c r="F33" s="16">
        <f t="shared" si="0"/>
        <v>118.95</v>
      </c>
    </row>
    <row r="34" spans="1:6">
      <c r="A34" s="11" t="s">
        <v>118</v>
      </c>
      <c r="B34" s="11" t="s">
        <v>119</v>
      </c>
      <c r="C34" s="15">
        <f>SUM(C35:C36)</f>
        <v>236.25</v>
      </c>
      <c r="D34" s="15">
        <v>0</v>
      </c>
      <c r="E34" s="15">
        <v>0</v>
      </c>
      <c r="F34" s="15">
        <f t="shared" si="0"/>
        <v>236.25</v>
      </c>
    </row>
    <row r="35" spans="1:6">
      <c r="A35" s="12" t="s">
        <v>120</v>
      </c>
      <c r="B35" s="12" t="s">
        <v>16</v>
      </c>
      <c r="C35" s="16">
        <v>11.74</v>
      </c>
      <c r="D35" s="16">
        <v>0</v>
      </c>
      <c r="E35" s="16">
        <v>0</v>
      </c>
      <c r="F35" s="16">
        <f t="shared" si="0"/>
        <v>11.74</v>
      </c>
    </row>
    <row r="36" spans="1:6">
      <c r="A36" s="12" t="s">
        <v>121</v>
      </c>
      <c r="B36" s="12" t="s">
        <v>122</v>
      </c>
      <c r="C36" s="16">
        <v>224.51</v>
      </c>
      <c r="D36" s="16">
        <v>0</v>
      </c>
      <c r="E36" s="16">
        <v>0</v>
      </c>
      <c r="F36" s="16">
        <f t="shared" si="0"/>
        <v>224.51</v>
      </c>
    </row>
    <row r="37" spans="1:6">
      <c r="A37" s="11" t="s">
        <v>45</v>
      </c>
      <c r="B37" s="11" t="s">
        <v>123</v>
      </c>
      <c r="C37" s="15">
        <f>SUM(C38:C39)</f>
        <v>0</v>
      </c>
      <c r="D37" s="15">
        <v>0</v>
      </c>
      <c r="E37" s="15">
        <v>0</v>
      </c>
      <c r="F37" s="15">
        <f t="shared" si="0"/>
        <v>0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f t="shared" si="0"/>
        <v>0</v>
      </c>
    </row>
    <row r="40" spans="1:6">
      <c r="A40" s="11" t="s">
        <v>57</v>
      </c>
      <c r="B40" s="11" t="s">
        <v>58</v>
      </c>
      <c r="C40" s="15">
        <f>SUM(C41,C56,C61)</f>
        <v>4112.3599999999997</v>
      </c>
      <c r="D40" s="15">
        <v>0</v>
      </c>
      <c r="E40" s="15">
        <v>0</v>
      </c>
      <c r="F40" s="15">
        <f t="shared" si="0"/>
        <v>4112.3599999999997</v>
      </c>
    </row>
    <row r="41" spans="1:6">
      <c r="A41" s="12" t="s">
        <v>59</v>
      </c>
      <c r="B41" s="12" t="s">
        <v>99</v>
      </c>
      <c r="C41" s="16">
        <f>SUM(C42:C47,C52:C55)</f>
        <v>4112.3599999999997</v>
      </c>
      <c r="D41" s="16">
        <v>0</v>
      </c>
      <c r="E41" s="16">
        <v>0</v>
      </c>
      <c r="F41" s="16">
        <f t="shared" si="0"/>
        <v>4112.3599999999997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4112.3599999999997</v>
      </c>
      <c r="D46" s="16">
        <v>0</v>
      </c>
      <c r="E46" s="16">
        <v>0</v>
      </c>
      <c r="F46" s="16">
        <f t="shared" si="0"/>
        <v>4112.3599999999997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63388.880000000005</v>
      </c>
      <c r="D64" s="17">
        <v>0</v>
      </c>
      <c r="E64" s="17">
        <v>0</v>
      </c>
      <c r="F64" s="17">
        <f t="shared" si="0"/>
        <v>63388.880000000005</v>
      </c>
    </row>
    <row r="65" spans="1:6">
      <c r="A65" s="11" t="s">
        <v>62</v>
      </c>
      <c r="B65" s="11" t="s">
        <v>63</v>
      </c>
      <c r="C65" s="15">
        <f>SUM(C66:C67)</f>
        <v>100</v>
      </c>
      <c r="D65" s="15">
        <v>0</v>
      </c>
      <c r="E65" s="15">
        <v>0</v>
      </c>
      <c r="F65" s="15">
        <f t="shared" si="0"/>
        <v>100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100</v>
      </c>
      <c r="D67" s="16">
        <v>0</v>
      </c>
      <c r="E67" s="16">
        <v>0</v>
      </c>
      <c r="F67" s="16">
        <f t="shared" si="0"/>
        <v>100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63488.880000000005</v>
      </c>
      <c r="D69" s="17">
        <v>0</v>
      </c>
      <c r="E69" s="17">
        <v>0</v>
      </c>
      <c r="F69" s="17">
        <f t="shared" si="0"/>
        <v>63488.880000000005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B7" workbookViewId="0">
      <selection activeCell="D17" sqref="D17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68" t="s">
        <v>127</v>
      </c>
      <c r="B1" s="69"/>
      <c r="C1" s="69"/>
      <c r="D1" s="69"/>
      <c r="E1" s="70"/>
    </row>
    <row r="2" spans="1:5" s="1" customFormat="1" ht="19.5" customHeight="1">
      <c r="A2" s="71"/>
      <c r="B2" s="72"/>
      <c r="C2" s="72"/>
      <c r="D2" s="72"/>
      <c r="E2" s="73"/>
    </row>
    <row r="3" spans="1:5" s="1" customFormat="1" ht="19.5" customHeight="1">
      <c r="A3" s="74"/>
      <c r="B3" s="75"/>
      <c r="C3" s="75"/>
      <c r="D3" s="75"/>
      <c r="E3" s="75"/>
    </row>
    <row r="4" spans="1:5" ht="19.5" customHeight="1">
      <c r="A4" s="76" t="s">
        <v>1</v>
      </c>
      <c r="B4" s="76"/>
      <c r="C4" s="76"/>
      <c r="D4" s="76"/>
      <c r="E4" s="76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18557.34</v>
      </c>
      <c r="D6" s="15">
        <f>SUM(D7:D9)</f>
        <v>2844.5699999999997</v>
      </c>
      <c r="E6" s="15">
        <f>SUM(C6:D6)</f>
        <v>21401.91</v>
      </c>
    </row>
    <row r="7" spans="1:5">
      <c r="A7" s="12" t="s">
        <v>15</v>
      </c>
      <c r="B7" s="12" t="s">
        <v>94</v>
      </c>
      <c r="C7" s="16">
        <v>16889.23</v>
      </c>
      <c r="D7" s="16">
        <v>0</v>
      </c>
      <c r="E7" s="16">
        <f>SUM(C7:D7)</f>
        <v>16889.23</v>
      </c>
    </row>
    <row r="8" spans="1:5">
      <c r="A8" s="12" t="s">
        <v>95</v>
      </c>
      <c r="B8" s="12" t="s">
        <v>96</v>
      </c>
      <c r="C8" s="16">
        <v>1168.1099999999999</v>
      </c>
      <c r="D8" s="16">
        <v>2473.54</v>
      </c>
      <c r="E8" s="16">
        <f>SUM(C8:D8)</f>
        <v>3641.6499999999996</v>
      </c>
    </row>
    <row r="9" spans="1:5">
      <c r="A9" s="12" t="s">
        <v>97</v>
      </c>
      <c r="B9" s="12" t="s">
        <v>98</v>
      </c>
      <c r="C9" s="16">
        <v>500</v>
      </c>
      <c r="D9" s="16">
        <v>371.03</v>
      </c>
      <c r="E9" s="16">
        <f>SUM(C9:D9)</f>
        <v>871.03</v>
      </c>
    </row>
    <row r="10" spans="1:5">
      <c r="A10" s="11" t="s">
        <v>19</v>
      </c>
      <c r="B10" s="11" t="s">
        <v>20</v>
      </c>
      <c r="C10" s="15">
        <f>SUM(C11,C26,C31)</f>
        <v>88239.59</v>
      </c>
      <c r="D10" s="15">
        <f>SUM(D11,D26,D31)</f>
        <v>8527.0400000000009</v>
      </c>
      <c r="E10" s="15">
        <f>SUM(C10:D10)</f>
        <v>96766.63</v>
      </c>
    </row>
    <row r="11" spans="1:5">
      <c r="A11" s="12" t="s">
        <v>21</v>
      </c>
      <c r="B11" s="12" t="s">
        <v>99</v>
      </c>
      <c r="C11" s="16">
        <f>SUM(C12:C17,C22:C25)</f>
        <v>87765.29</v>
      </c>
      <c r="D11" s="16">
        <f>SUM(D12:D17,D22:D25)</f>
        <v>5832</v>
      </c>
      <c r="E11" s="16">
        <f t="shared" ref="E11:E69" si="0">SUM(C11:D11)</f>
        <v>93597.29</v>
      </c>
    </row>
    <row r="12" spans="1:5">
      <c r="A12" s="12" t="s">
        <v>23</v>
      </c>
      <c r="B12" s="12" t="s">
        <v>100</v>
      </c>
      <c r="C12" s="16">
        <v>3226.03</v>
      </c>
      <c r="D12" s="16">
        <v>1156.47</v>
      </c>
      <c r="E12" s="16">
        <f t="shared" si="0"/>
        <v>4382.5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84539.26</v>
      </c>
      <c r="D16" s="16">
        <v>4675.53</v>
      </c>
      <c r="E16" s="16">
        <f t="shared" si="0"/>
        <v>89214.79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474.3</v>
      </c>
      <c r="D26" s="16">
        <f>SUM(D27:D30)</f>
        <v>2410.54</v>
      </c>
      <c r="E26" s="16">
        <f t="shared" si="0"/>
        <v>2884.84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474.3</v>
      </c>
      <c r="D29" s="16">
        <v>2410.54</v>
      </c>
      <c r="E29" s="16">
        <f t="shared" si="0"/>
        <v>2884.84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284.5</v>
      </c>
      <c r="E31" s="16">
        <f t="shared" si="0"/>
        <v>284.5</v>
      </c>
    </row>
    <row r="32" spans="1:5">
      <c r="A32" s="12" t="s">
        <v>23</v>
      </c>
      <c r="B32" s="12" t="s">
        <v>41</v>
      </c>
      <c r="C32" s="16">
        <v>0</v>
      </c>
      <c r="D32" s="16">
        <v>223.13</v>
      </c>
      <c r="E32" s="16">
        <f t="shared" si="0"/>
        <v>223.13</v>
      </c>
    </row>
    <row r="33" spans="1:5">
      <c r="A33" s="12" t="s">
        <v>23</v>
      </c>
      <c r="B33" s="12" t="s">
        <v>42</v>
      </c>
      <c r="C33" s="16">
        <v>0</v>
      </c>
      <c r="D33" s="16">
        <v>61.37</v>
      </c>
      <c r="E33" s="16">
        <f t="shared" si="0"/>
        <v>61.37</v>
      </c>
    </row>
    <row r="34" spans="1:5">
      <c r="A34" s="11" t="s">
        <v>118</v>
      </c>
      <c r="B34" s="11" t="s">
        <v>119</v>
      </c>
      <c r="C34" s="15">
        <f>SUM(C35:C36)</f>
        <v>625</v>
      </c>
      <c r="D34" s="15">
        <f>SUM(D35:D36)</f>
        <v>40</v>
      </c>
      <c r="E34" s="15">
        <f t="shared" si="0"/>
        <v>665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625</v>
      </c>
      <c r="D36" s="16">
        <v>40</v>
      </c>
      <c r="E36" s="16">
        <f t="shared" si="0"/>
        <v>665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4858.07</v>
      </c>
      <c r="D40" s="15">
        <f>SUM(D41,D56,D61)</f>
        <v>26</v>
      </c>
      <c r="E40" s="15">
        <f t="shared" si="0"/>
        <v>4884.07</v>
      </c>
    </row>
    <row r="41" spans="1:5">
      <c r="A41" s="12" t="s">
        <v>59</v>
      </c>
      <c r="B41" s="12" t="s">
        <v>99</v>
      </c>
      <c r="C41" s="16">
        <f>SUM(C42:C47,C52:C55)</f>
        <v>4858.07</v>
      </c>
      <c r="D41" s="16">
        <f>SUM(D42:D47,D52:D55)</f>
        <v>26</v>
      </c>
      <c r="E41" s="16">
        <f t="shared" si="0"/>
        <v>4884.07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4858.07</v>
      </c>
      <c r="D46" s="16">
        <v>26</v>
      </c>
      <c r="E46" s="16">
        <f t="shared" si="0"/>
        <v>4884.07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112280</v>
      </c>
      <c r="D64" s="17">
        <f>SUM(D40,D37,D34,D10,D6)</f>
        <v>11437.61</v>
      </c>
      <c r="E64" s="17">
        <f t="shared" si="0"/>
        <v>123717.61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15834.27</v>
      </c>
      <c r="E65" s="15">
        <f t="shared" si="0"/>
        <v>15834.27</v>
      </c>
    </row>
    <row r="66" spans="1:5">
      <c r="A66" s="12" t="s">
        <v>64</v>
      </c>
      <c r="B66" s="12" t="s">
        <v>125</v>
      </c>
      <c r="C66" s="16">
        <v>0</v>
      </c>
      <c r="D66" s="16">
        <v>15834.27</v>
      </c>
      <c r="E66" s="16">
        <f t="shared" si="0"/>
        <v>15834.27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112280</v>
      </c>
      <c r="D69" s="17">
        <f>SUM(D64,D65,D68)</f>
        <v>27271.88</v>
      </c>
      <c r="E69" s="17">
        <f t="shared" si="0"/>
        <v>139551.88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C38" sqref="C38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8" t="s">
        <v>133</v>
      </c>
      <c r="B1" s="69"/>
      <c r="C1" s="69"/>
      <c r="D1" s="69"/>
      <c r="E1" s="69"/>
      <c r="F1" s="69"/>
      <c r="G1" s="69"/>
      <c r="H1" s="69"/>
      <c r="I1" s="70"/>
    </row>
    <row r="2" spans="1:9" s="1" customFormat="1" ht="19.5" customHeight="1">
      <c r="A2" s="71"/>
      <c r="B2" s="72"/>
      <c r="C2" s="72"/>
      <c r="D2" s="72"/>
      <c r="E2" s="72"/>
      <c r="F2" s="72"/>
      <c r="G2" s="72"/>
      <c r="H2" s="72"/>
      <c r="I2" s="73"/>
    </row>
    <row r="3" spans="1:9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</row>
    <row r="4" spans="1:9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49322.32</v>
      </c>
      <c r="D6" s="15">
        <v>760.41</v>
      </c>
      <c r="E6" s="15">
        <v>0</v>
      </c>
      <c r="F6" s="15">
        <v>0</v>
      </c>
      <c r="G6" s="15">
        <f t="shared" ref="G6:G64" si="0">SUM(C6,D6)</f>
        <v>50082.73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6167.64</v>
      </c>
      <c r="D7" s="16">
        <v>760.41</v>
      </c>
      <c r="E7" s="16">
        <v>0</v>
      </c>
      <c r="F7" s="16">
        <v>0</v>
      </c>
      <c r="G7" s="16">
        <f t="shared" si="0"/>
        <v>6928.05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9042.4500000000007</v>
      </c>
      <c r="D8" s="15">
        <v>1503.98</v>
      </c>
      <c r="E8" s="15">
        <v>0</v>
      </c>
      <c r="F8" s="15">
        <v>0</v>
      </c>
      <c r="G8" s="15">
        <f t="shared" si="0"/>
        <v>10546.43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205.23999999999998</v>
      </c>
      <c r="D9" s="15">
        <f>SUM(D10:D11)</f>
        <v>0.02</v>
      </c>
      <c r="E9" s="15">
        <v>0</v>
      </c>
      <c r="F9" s="15">
        <v>0</v>
      </c>
      <c r="G9" s="15">
        <f t="shared" si="0"/>
        <v>205.26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186.73</v>
      </c>
      <c r="D10" s="16">
        <v>0</v>
      </c>
      <c r="E10" s="16">
        <v>0</v>
      </c>
      <c r="F10" s="16">
        <v>0</v>
      </c>
      <c r="G10" s="16">
        <f t="shared" si="0"/>
        <v>186.73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18.510000000000002</v>
      </c>
      <c r="D11" s="16">
        <v>0.02</v>
      </c>
      <c r="E11" s="16">
        <v>0</v>
      </c>
      <c r="F11" s="16">
        <v>0</v>
      </c>
      <c r="G11" s="16">
        <f t="shared" si="0"/>
        <v>18.53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596.67999999999995</v>
      </c>
      <c r="D12" s="15">
        <f>SUM(D13,D29)</f>
        <v>179.1</v>
      </c>
      <c r="E12" s="15">
        <v>0</v>
      </c>
      <c r="F12" s="15">
        <v>0</v>
      </c>
      <c r="G12" s="15">
        <f t="shared" si="0"/>
        <v>775.78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231</v>
      </c>
      <c r="D13" s="16">
        <f>SUM(D14:D20,D25:D28)</f>
        <v>0</v>
      </c>
      <c r="E13" s="16">
        <v>0</v>
      </c>
      <c r="F13" s="16">
        <v>0</v>
      </c>
      <c r="G13" s="16">
        <f t="shared" si="0"/>
        <v>231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231</v>
      </c>
      <c r="D20" s="16">
        <f>SUM(D21:D24)</f>
        <v>0</v>
      </c>
      <c r="E20" s="16">
        <v>0</v>
      </c>
      <c r="F20" s="16">
        <v>0</v>
      </c>
      <c r="G20" s="16">
        <f t="shared" si="0"/>
        <v>231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231</v>
      </c>
      <c r="D22" s="16">
        <v>0</v>
      </c>
      <c r="E22" s="16">
        <v>0</v>
      </c>
      <c r="F22" s="16">
        <v>0</v>
      </c>
      <c r="G22" s="16">
        <f t="shared" si="0"/>
        <v>231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365.67999999999995</v>
      </c>
      <c r="D29" s="16">
        <f>SUM(D30:D31)</f>
        <v>179.1</v>
      </c>
      <c r="E29" s="16">
        <v>0</v>
      </c>
      <c r="F29" s="16">
        <v>0</v>
      </c>
      <c r="G29" s="16">
        <f t="shared" si="0"/>
        <v>544.78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365.67999999999995</v>
      </c>
      <c r="D31" s="16">
        <v>179.1</v>
      </c>
      <c r="E31" s="16">
        <v>0</v>
      </c>
      <c r="F31" s="16">
        <v>0</v>
      </c>
      <c r="G31" s="16">
        <f t="shared" si="0"/>
        <v>544.78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13246.59</v>
      </c>
      <c r="D33" s="15">
        <f>SUM(D34:D38)</f>
        <v>1987.18</v>
      </c>
      <c r="E33" s="15">
        <v>0</v>
      </c>
      <c r="F33" s="15">
        <v>0</v>
      </c>
      <c r="G33" s="15">
        <f t="shared" si="0"/>
        <v>15233.77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2215.06</v>
      </c>
      <c r="D34" s="16">
        <v>290.83</v>
      </c>
      <c r="E34" s="16">
        <v>0</v>
      </c>
      <c r="F34" s="16">
        <v>0</v>
      </c>
      <c r="G34" s="16">
        <f t="shared" si="0"/>
        <v>2505.89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228.81</v>
      </c>
      <c r="D35" s="16">
        <v>0</v>
      </c>
      <c r="E35" s="16">
        <v>0</v>
      </c>
      <c r="F35" s="16">
        <v>0</v>
      </c>
      <c r="G35" s="16">
        <f t="shared" si="0"/>
        <v>228.81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10802.720000000001</v>
      </c>
      <c r="D38" s="16">
        <v>1696.3500000000001</v>
      </c>
      <c r="E38" s="16">
        <v>0</v>
      </c>
      <c r="F38" s="16">
        <v>0</v>
      </c>
      <c r="G38" s="16">
        <f t="shared" si="0"/>
        <v>12499.070000000002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0</v>
      </c>
      <c r="D39" s="15">
        <f>SUM(D40,D56)</f>
        <v>0</v>
      </c>
      <c r="E39" s="15">
        <v>0</v>
      </c>
      <c r="F39" s="15">
        <v>0</v>
      </c>
      <c r="G39" s="15">
        <f t="shared" si="0"/>
        <v>0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0</v>
      </c>
      <c r="D56" s="16">
        <f>SUM(D57:D58)</f>
        <v>0</v>
      </c>
      <c r="E56" s="16">
        <v>0</v>
      </c>
      <c r="F56" s="16">
        <v>0</v>
      </c>
      <c r="G56" s="16">
        <f t="shared" si="0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v>0</v>
      </c>
      <c r="G58" s="16">
        <f t="shared" si="0"/>
        <v>0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72413.279999999999</v>
      </c>
      <c r="D59" s="17">
        <f>SUM(D39,D33,D32,D12,D9,D8,D6)</f>
        <v>4430.6900000000005</v>
      </c>
      <c r="E59" s="17">
        <v>0</v>
      </c>
      <c r="F59" s="17">
        <v>0</v>
      </c>
      <c r="G59" s="17">
        <f t="shared" si="0"/>
        <v>76843.97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1858.07</v>
      </c>
      <c r="D63" s="15">
        <v>0</v>
      </c>
      <c r="E63" s="15">
        <v>0</v>
      </c>
      <c r="F63" s="15">
        <v>0</v>
      </c>
      <c r="G63" s="15">
        <f t="shared" si="0"/>
        <v>1858.07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74271.350000000006</v>
      </c>
      <c r="D64" s="17">
        <f>SUM(D59,D60,D63)</f>
        <v>4430.6900000000005</v>
      </c>
      <c r="E64" s="17">
        <v>0</v>
      </c>
      <c r="F64" s="17">
        <v>0</v>
      </c>
      <c r="G64" s="17">
        <f t="shared" si="0"/>
        <v>78702.040000000008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5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8" t="s">
        <v>142</v>
      </c>
      <c r="B1" s="69"/>
      <c r="C1" s="69"/>
      <c r="D1" s="69"/>
      <c r="E1" s="69"/>
      <c r="F1" s="69"/>
      <c r="G1" s="69"/>
      <c r="H1" s="69"/>
      <c r="I1" s="70"/>
    </row>
    <row r="2" spans="1:9" s="1" customFormat="1" ht="19.5" customHeight="1">
      <c r="A2" s="71"/>
      <c r="B2" s="72"/>
      <c r="C2" s="72"/>
      <c r="D2" s="72"/>
      <c r="E2" s="72"/>
      <c r="F2" s="72"/>
      <c r="G2" s="72"/>
      <c r="H2" s="72"/>
      <c r="I2" s="73"/>
    </row>
    <row r="3" spans="1:9" s="1" customFormat="1" ht="19.5" customHeight="1">
      <c r="A3" s="74"/>
      <c r="B3" s="75"/>
      <c r="C3" s="75"/>
      <c r="D3" s="75"/>
      <c r="E3" s="75"/>
      <c r="F3" s="75"/>
      <c r="G3" s="75"/>
      <c r="H3" s="75"/>
      <c r="I3" s="75"/>
    </row>
    <row r="4" spans="1:9" ht="19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9441.65</v>
      </c>
      <c r="D6" s="15">
        <f>SUM(D7:D9)</f>
        <v>1738.67</v>
      </c>
      <c r="E6" s="15">
        <v>0</v>
      </c>
      <c r="F6" s="15">
        <v>0</v>
      </c>
      <c r="G6" s="15">
        <f>SUM(C6,D6)</f>
        <v>11180.32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7840.77</v>
      </c>
      <c r="D7" s="16">
        <v>910.75</v>
      </c>
      <c r="E7" s="16">
        <v>0</v>
      </c>
      <c r="F7" s="16">
        <v>0</v>
      </c>
      <c r="G7" s="16">
        <f>SUM(C7:D7)</f>
        <v>8751.52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1420.3000000000002</v>
      </c>
      <c r="D8" s="16">
        <v>753.67</v>
      </c>
      <c r="E8" s="16">
        <v>0</v>
      </c>
      <c r="F8" s="16">
        <v>0</v>
      </c>
      <c r="G8" s="16">
        <f>SUM(C8:D8)</f>
        <v>2173.9700000000003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180.58</v>
      </c>
      <c r="D9" s="16">
        <v>74.25</v>
      </c>
      <c r="E9" s="16">
        <v>0</v>
      </c>
      <c r="F9" s="16">
        <v>0</v>
      </c>
      <c r="G9" s="16">
        <f>SUM(C9:D9)</f>
        <v>254.83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31101.78</v>
      </c>
      <c r="D10" s="15">
        <f>SUM(D11,D26,D31)</f>
        <v>39739.399999999994</v>
      </c>
      <c r="E10" s="15">
        <v>0</v>
      </c>
      <c r="F10" s="15">
        <v>0</v>
      </c>
      <c r="G10" s="15">
        <f>SUM(C10,D10)</f>
        <v>70841.179999999993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29353.96</v>
      </c>
      <c r="D11" s="16">
        <f>SUM(D12:D17,D22:D25)</f>
        <v>39699.769999999997</v>
      </c>
      <c r="E11" s="16">
        <v>0</v>
      </c>
      <c r="F11" s="16">
        <v>0</v>
      </c>
      <c r="G11" s="16">
        <f t="shared" ref="G11:G33" si="0">SUM(C11:D11)</f>
        <v>69053.73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2187.29</v>
      </c>
      <c r="D12" s="16">
        <v>0</v>
      </c>
      <c r="E12" s="16">
        <v>0</v>
      </c>
      <c r="F12" s="16">
        <v>0</v>
      </c>
      <c r="G12" s="16">
        <f t="shared" si="0"/>
        <v>2187.29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26990.880000000001</v>
      </c>
      <c r="D16" s="16">
        <v>39699.769999999997</v>
      </c>
      <c r="E16" s="16">
        <v>0</v>
      </c>
      <c r="F16" s="16">
        <v>0</v>
      </c>
      <c r="G16" s="16">
        <f t="shared" si="0"/>
        <v>66690.649999999994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175.78999999999724</v>
      </c>
      <c r="D25" s="16">
        <v>0</v>
      </c>
      <c r="E25" s="16">
        <v>0</v>
      </c>
      <c r="F25" s="16">
        <v>0</v>
      </c>
      <c r="G25" s="16">
        <f t="shared" si="0"/>
        <v>175.78999999999724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1299.3</v>
      </c>
      <c r="D26" s="16">
        <f>SUM(D27:D30)</f>
        <v>0</v>
      </c>
      <c r="E26" s="16">
        <v>0</v>
      </c>
      <c r="F26" s="16">
        <v>0</v>
      </c>
      <c r="G26" s="16">
        <f t="shared" si="0"/>
        <v>1299.3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1299.3</v>
      </c>
      <c r="D29" s="16">
        <v>0</v>
      </c>
      <c r="E29" s="16">
        <v>0</v>
      </c>
      <c r="F29" s="16">
        <v>0</v>
      </c>
      <c r="G29" s="16">
        <f t="shared" si="0"/>
        <v>1299.3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448.52</v>
      </c>
      <c r="D31" s="16">
        <f>SUM(D32:D33)</f>
        <v>39.630000000000003</v>
      </c>
      <c r="E31" s="16">
        <v>0</v>
      </c>
      <c r="F31" s="16">
        <v>0</v>
      </c>
      <c r="G31" s="16">
        <f t="shared" si="0"/>
        <v>488.15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330.67</v>
      </c>
      <c r="D32" s="16">
        <v>39.630000000000003</v>
      </c>
      <c r="E32" s="16">
        <v>0</v>
      </c>
      <c r="F32" s="16">
        <v>0</v>
      </c>
      <c r="G32" s="16">
        <f t="shared" si="0"/>
        <v>370.3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117.85</v>
      </c>
      <c r="D33" s="16">
        <v>0</v>
      </c>
      <c r="E33" s="16">
        <v>0</v>
      </c>
      <c r="F33" s="16">
        <v>0</v>
      </c>
      <c r="G33" s="16">
        <f t="shared" si="0"/>
        <v>117.85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137.39000000000001</v>
      </c>
      <c r="D34" s="15">
        <f>SUM(D35:D36)</f>
        <v>131.44</v>
      </c>
      <c r="E34" s="15">
        <v>0</v>
      </c>
      <c r="F34" s="15">
        <v>0</v>
      </c>
      <c r="G34" s="15">
        <f>SUM(C34,D34)</f>
        <v>268.83000000000004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11.74</v>
      </c>
      <c r="D35" s="16">
        <v>0</v>
      </c>
      <c r="E35" s="16">
        <v>0</v>
      </c>
      <c r="F35" s="16">
        <v>0</v>
      </c>
      <c r="G35" s="16">
        <f>SUM(C35:D35)</f>
        <v>11.74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125.65</v>
      </c>
      <c r="D36" s="16">
        <v>131.44</v>
      </c>
      <c r="E36" s="16">
        <v>0</v>
      </c>
      <c r="F36" s="16">
        <v>0</v>
      </c>
      <c r="G36" s="16">
        <f>SUM(C36:D36)</f>
        <v>257.09000000000003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>SUM(C39:D39)</f>
        <v>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2927.43</v>
      </c>
      <c r="D40" s="15">
        <f>SUM(D41,D56,D61)</f>
        <v>2211.15</v>
      </c>
      <c r="E40" s="15">
        <v>0</v>
      </c>
      <c r="F40" s="15">
        <v>0</v>
      </c>
      <c r="G40" s="15">
        <f>SUM(C40,D40)</f>
        <v>5138.58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2927.43</v>
      </c>
      <c r="D41" s="16">
        <f>SUM(D42:D47,D52:D55)</f>
        <v>2211.15</v>
      </c>
      <c r="E41" s="16">
        <v>0</v>
      </c>
      <c r="F41" s="16">
        <v>0</v>
      </c>
      <c r="G41" s="16">
        <f t="shared" ref="G41:G63" si="1">SUM(C41:D41)</f>
        <v>5138.58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2927.43</v>
      </c>
      <c r="D46" s="16">
        <v>2211.15</v>
      </c>
      <c r="E46" s="16">
        <v>0</v>
      </c>
      <c r="F46" s="16">
        <v>0</v>
      </c>
      <c r="G46" s="16">
        <f t="shared" si="1"/>
        <v>5138.58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43608.25</v>
      </c>
      <c r="D64" s="17">
        <f>SUM(D40,D37,D34,D10,D6)</f>
        <v>43820.659999999989</v>
      </c>
      <c r="E64" s="17">
        <v>0</v>
      </c>
      <c r="F64" s="17">
        <v>0</v>
      </c>
      <c r="G64" s="17">
        <f>SUM(C64:D64)</f>
        <v>87428.909999999989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100</v>
      </c>
      <c r="D65" s="15">
        <f>SUM(D66:D67)</f>
        <v>0</v>
      </c>
      <c r="E65" s="15">
        <v>0</v>
      </c>
      <c r="F65" s="15">
        <v>0</v>
      </c>
      <c r="G65" s="15">
        <f>SUM(C65,D65)</f>
        <v>100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100</v>
      </c>
      <c r="D67" s="16">
        <v>0</v>
      </c>
      <c r="E67" s="16">
        <v>0</v>
      </c>
      <c r="F67" s="16">
        <v>0</v>
      </c>
      <c r="G67" s="16">
        <f>SUM(C67:D67)</f>
        <v>100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43708.25</v>
      </c>
      <c r="D69" s="17">
        <f>SUM(D64,D65,D68)</f>
        <v>43820.659999999989</v>
      </c>
      <c r="E69" s="17">
        <v>0</v>
      </c>
      <c r="F69" s="17">
        <v>0</v>
      </c>
      <c r="G69" s="17">
        <f>SUM(C69:D69)</f>
        <v>87528.909999999989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B1"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8" t="s">
        <v>163</v>
      </c>
      <c r="B1" s="69"/>
      <c r="C1" s="69"/>
      <c r="D1" s="70"/>
    </row>
    <row r="2" spans="1:4" s="1" customFormat="1" ht="19.5" customHeight="1">
      <c r="A2" s="71"/>
      <c r="B2" s="72"/>
      <c r="C2" s="72"/>
      <c r="D2" s="73"/>
    </row>
    <row r="3" spans="1:4" s="1" customFormat="1" ht="19.5" customHeight="1">
      <c r="A3" s="74"/>
      <c r="B3" s="75"/>
      <c r="C3" s="75"/>
      <c r="D3" s="75"/>
    </row>
    <row r="4" spans="1:4" ht="19.5" customHeight="1">
      <c r="A4" s="76" t="s">
        <v>1</v>
      </c>
      <c r="B4" s="76"/>
      <c r="C4" s="76"/>
      <c r="D4" s="76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494.1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494.1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205.27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205.27</v>
      </c>
      <c r="D15" s="15">
        <f>SUM(D6,D10,D11,D12,D13,D14)</f>
        <v>494.1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8" t="s">
        <v>177</v>
      </c>
      <c r="B1" s="69"/>
      <c r="C1" s="69"/>
      <c r="D1" s="70"/>
    </row>
    <row r="2" spans="1:4" s="1" customFormat="1" ht="19.5" customHeight="1">
      <c r="A2" s="71"/>
      <c r="B2" s="72"/>
      <c r="C2" s="72"/>
      <c r="D2" s="73"/>
    </row>
    <row r="3" spans="1:4" s="1" customFormat="1" ht="19.5" customHeight="1">
      <c r="A3" s="74"/>
      <c r="B3" s="75"/>
      <c r="C3" s="75"/>
      <c r="D3" s="75"/>
    </row>
    <row r="4" spans="1:4" ht="19.5" customHeight="1">
      <c r="A4" s="76" t="s">
        <v>1</v>
      </c>
      <c r="B4" s="76"/>
      <c r="C4" s="76"/>
      <c r="D4" s="76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34</vt:i4>
      </vt:variant>
    </vt:vector>
  </HeadingPairs>
  <TitlesOfParts>
    <vt:vector size="68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 Silvia</dc:creator>
  <cp:lastModifiedBy>Usuario de Windows</cp:lastModifiedBy>
  <dcterms:created xsi:type="dcterms:W3CDTF">2020-01-14T12:55:17Z</dcterms:created>
  <dcterms:modified xsi:type="dcterms:W3CDTF">2020-10-13T06:08:34Z</dcterms:modified>
</cp:coreProperties>
</file>